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80" yWindow="0" windowWidth="24580" windowHeight="18000" firstSheet="1" activeTab="2"/>
  </bookViews>
  <sheets>
    <sheet name="LMC Omo " sheetId="2" r:id="rId1"/>
    <sheet name="MC Indices Omo" sheetId="3" r:id="rId2"/>
    <sheet name="MC Omo G" sheetId="1" r:id="rId3"/>
  </sheets>
  <externalReferences>
    <externalReference r:id="rId4"/>
  </externalReferences>
  <definedNames>
    <definedName name="dap">'MC Omo G'!$C$5:$N$6</definedName>
    <definedName name="dapdist">'MC Omo G'!$C$10:$N$11</definedName>
    <definedName name="dapmax">'MC Omo G'!$C$12:$N$13</definedName>
    <definedName name="dapmin">'MC Omo G'!$C$11:$N$12</definedName>
    <definedName name="dapprox">'MC Omo G'!$C$7:$N$8</definedName>
    <definedName name="dtart">'MC Omo G'!$C$9:$N$10</definedName>
    <definedName name="dtprox">'MC Omo G'!$C$6:$N$7</definedName>
    <definedName name="dtsusart">'MC Omo G'!$C$8:$N$9</definedName>
    <definedName name="largeur">'MC Omo G'!$C$4:$N$5</definedName>
    <definedName name="longueur">'MC Omo G'!$C$3:$N$4</definedName>
    <definedName name="magnum">'MC Omo G'!$C$13:$N$14</definedName>
    <definedName name="uncif">'MC Omo G'!$C$14:$O$14</definedName>
    <definedName name="_xlnm.Print_Area">'MC Omo G'!$B$28:$H$40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18" i="2"/>
  <c r="M18"/>
  <c r="L19"/>
  <c r="L18"/>
  <c r="I28"/>
  <c r="H28"/>
  <c r="F28"/>
  <c r="D28"/>
  <c r="I27"/>
  <c r="H27"/>
  <c r="F27"/>
  <c r="D27"/>
  <c r="N26"/>
  <c r="M26"/>
  <c r="L26"/>
  <c r="K26"/>
  <c r="J26"/>
  <c r="I26"/>
  <c r="H26"/>
  <c r="F26"/>
  <c r="E26"/>
  <c r="D26"/>
  <c r="C26"/>
  <c r="N25"/>
  <c r="M25"/>
  <c r="L25"/>
  <c r="K25"/>
  <c r="J25"/>
  <c r="I25"/>
  <c r="H25"/>
  <c r="F25"/>
  <c r="E25"/>
  <c r="D25"/>
  <c r="C25"/>
  <c r="N24"/>
  <c r="M24"/>
  <c r="L24"/>
  <c r="K24"/>
  <c r="J24"/>
  <c r="I24"/>
  <c r="H24"/>
  <c r="F24"/>
  <c r="E24"/>
  <c r="D24"/>
  <c r="C24"/>
  <c r="N23"/>
  <c r="M23"/>
  <c r="L23"/>
  <c r="K23"/>
  <c r="J23"/>
  <c r="I23"/>
  <c r="H23"/>
  <c r="F23"/>
  <c r="E23"/>
  <c r="D23"/>
  <c r="C23"/>
  <c r="N22"/>
  <c r="M22"/>
  <c r="L22"/>
  <c r="K22"/>
  <c r="J22"/>
  <c r="I22"/>
  <c r="H22"/>
  <c r="G22"/>
  <c r="F22"/>
  <c r="E22"/>
  <c r="D22"/>
  <c r="C22"/>
  <c r="I21"/>
  <c r="H21"/>
  <c r="F21"/>
  <c r="E21"/>
  <c r="D21"/>
  <c r="I20"/>
  <c r="H20"/>
  <c r="F20"/>
  <c r="D20"/>
  <c r="I19"/>
  <c r="H19"/>
  <c r="E19"/>
  <c r="D19"/>
  <c r="I18"/>
  <c r="H18"/>
  <c r="F18"/>
  <c r="D18"/>
  <c r="H17"/>
  <c r="D17"/>
  <c r="N16"/>
  <c r="M16"/>
  <c r="L16"/>
  <c r="K16"/>
  <c r="J16"/>
  <c r="I16"/>
  <c r="H16"/>
  <c r="G16"/>
  <c r="F16"/>
  <c r="E16"/>
  <c r="D16"/>
  <c r="C16"/>
  <c r="N11" i="3"/>
  <c r="M11"/>
  <c r="L11"/>
  <c r="I11"/>
  <c r="K11"/>
  <c r="J11"/>
  <c r="H11"/>
  <c r="F11"/>
  <c r="E11"/>
  <c r="D11"/>
  <c r="C11"/>
  <c r="A11"/>
  <c r="H7"/>
  <c r="D7"/>
  <c r="A7"/>
  <c r="H5"/>
  <c r="D5"/>
  <c r="A5"/>
  <c r="F40" i="1"/>
  <c r="L40"/>
  <c r="E40"/>
  <c r="K40"/>
  <c r="D40"/>
  <c r="J40"/>
  <c r="G40"/>
  <c r="H40"/>
  <c r="C40"/>
  <c r="F39"/>
  <c r="L39"/>
  <c r="E39"/>
  <c r="K39"/>
  <c r="D39"/>
  <c r="J39"/>
  <c r="G39"/>
  <c r="H39"/>
  <c r="C39"/>
  <c r="F38"/>
  <c r="L38"/>
  <c r="E38"/>
  <c r="K38"/>
  <c r="D38"/>
  <c r="J38"/>
  <c r="G38"/>
  <c r="H38"/>
  <c r="C38"/>
  <c r="F37"/>
  <c r="L37"/>
  <c r="E37"/>
  <c r="K37"/>
  <c r="D37"/>
  <c r="J37"/>
  <c r="G37"/>
  <c r="H37"/>
  <c r="C37"/>
  <c r="F36"/>
  <c r="L36"/>
  <c r="E36"/>
  <c r="K36"/>
  <c r="D36"/>
  <c r="J36"/>
  <c r="G36"/>
  <c r="H36"/>
  <c r="C36"/>
  <c r="F35"/>
  <c r="L35"/>
  <c r="E35"/>
  <c r="K35"/>
  <c r="D35"/>
  <c r="J35"/>
  <c r="G35"/>
  <c r="H35"/>
  <c r="C35"/>
  <c r="F34"/>
  <c r="L34"/>
  <c r="E34"/>
  <c r="K34"/>
  <c r="D34"/>
  <c r="J34"/>
  <c r="G34"/>
  <c r="H34"/>
  <c r="C34"/>
  <c r="F33"/>
  <c r="L33"/>
  <c r="E33"/>
  <c r="K33"/>
  <c r="D33"/>
  <c r="J33"/>
  <c r="G33"/>
  <c r="H33"/>
  <c r="C33"/>
  <c r="F32"/>
  <c r="L32"/>
  <c r="E32"/>
  <c r="K32"/>
  <c r="D32"/>
  <c r="J32"/>
  <c r="G32"/>
  <c r="H32"/>
  <c r="C32"/>
  <c r="F31"/>
  <c r="L31"/>
  <c r="E31"/>
  <c r="K31"/>
  <c r="D31"/>
  <c r="J31"/>
  <c r="G31"/>
  <c r="H31"/>
  <c r="C31"/>
  <c r="F30"/>
  <c r="L30"/>
  <c r="E30"/>
  <c r="K30"/>
  <c r="D30"/>
  <c r="J30"/>
  <c r="G30"/>
  <c r="H30"/>
  <c r="C30"/>
  <c r="F29"/>
  <c r="L29"/>
  <c r="E29"/>
  <c r="K29"/>
  <c r="D29"/>
  <c r="J29"/>
  <c r="G29"/>
  <c r="H29"/>
  <c r="C29"/>
  <c r="I27"/>
  <c r="H27"/>
  <c r="D27"/>
  <c r="I26"/>
  <c r="H26"/>
  <c r="D26"/>
  <c r="I25"/>
  <c r="H25"/>
  <c r="F25"/>
  <c r="E25"/>
  <c r="D25"/>
  <c r="C25"/>
  <c r="I24"/>
  <c r="H24"/>
  <c r="F24"/>
  <c r="E24"/>
  <c r="D24"/>
  <c r="C24"/>
  <c r="I23"/>
  <c r="H23"/>
  <c r="F23"/>
  <c r="E23"/>
  <c r="D23"/>
  <c r="C23"/>
  <c r="I22"/>
  <c r="H22"/>
  <c r="F22"/>
  <c r="E22"/>
  <c r="D22"/>
  <c r="C22"/>
  <c r="I21"/>
  <c r="H21"/>
  <c r="G21"/>
  <c r="F21"/>
  <c r="E21"/>
  <c r="D21"/>
  <c r="C21"/>
  <c r="I20"/>
  <c r="H20"/>
  <c r="F20"/>
  <c r="E20"/>
  <c r="D20"/>
  <c r="I19"/>
  <c r="H19"/>
  <c r="F19"/>
  <c r="D19"/>
  <c r="I18"/>
  <c r="H18"/>
  <c r="E18"/>
  <c r="D18"/>
  <c r="I17"/>
  <c r="H17"/>
  <c r="F17"/>
  <c r="D17"/>
  <c r="H16"/>
  <c r="D16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<sst xmlns="http://schemas.openxmlformats.org/spreadsheetml/2006/main" count="80" uniqueCount="37">
  <si>
    <t>G 27</t>
  </si>
  <si>
    <t>G m/s</t>
  </si>
  <si>
    <t>G 8</t>
  </si>
  <si>
    <t>G 5</t>
  </si>
  <si>
    <t>G 4-13</t>
  </si>
  <si>
    <t>513-34</t>
  </si>
  <si>
    <t>215-74-1</t>
  </si>
  <si>
    <t>215-73</t>
  </si>
  <si>
    <t>47-71-1648</t>
  </si>
  <si>
    <t>L7-3</t>
  </si>
  <si>
    <t>75-71-101</t>
  </si>
  <si>
    <t>Log10(E.h.o)</t>
  </si>
  <si>
    <t>Mesures</t>
  </si>
  <si>
    <t>n</t>
  </si>
  <si>
    <t>x</t>
  </si>
  <si>
    <t>min</t>
  </si>
  <si>
    <t>max</t>
  </si>
  <si>
    <t>s</t>
  </si>
  <si>
    <t>v</t>
  </si>
  <si>
    <t>D logx</t>
  </si>
  <si>
    <t>D logmin</t>
  </si>
  <si>
    <t>Dlogmax</t>
  </si>
  <si>
    <t xml:space="preserve">L </t>
  </si>
  <si>
    <t>L</t>
  </si>
  <si>
    <t>VEO</t>
  </si>
  <si>
    <t>?</t>
  </si>
  <si>
    <t>K20</t>
  </si>
  <si>
    <t>74-1769</t>
  </si>
  <si>
    <t>OS 313</t>
  </si>
  <si>
    <t>9-368</t>
  </si>
  <si>
    <t>cf OLD 25510</t>
  </si>
  <si>
    <t>F410-5</t>
  </si>
  <si>
    <t>Nairobi</t>
  </si>
  <si>
    <t>Moyennes</t>
  </si>
  <si>
    <t>Membre G</t>
  </si>
  <si>
    <t>[37]</t>
  </si>
  <si>
    <t>n=29</t>
  </si>
</sst>
</file>

<file path=xl/styles.xml><?xml version="1.0" encoding="utf-8"?>
<styleSheet xmlns="http://schemas.openxmlformats.org/spreadsheetml/2006/main">
  <numFmts count="4">
    <numFmt numFmtId="188" formatCode="0.000"/>
    <numFmt numFmtId="189" formatCode="0.0"/>
    <numFmt numFmtId="194" formatCode="0.0"/>
    <numFmt numFmtId="195" formatCode="0.000"/>
  </numFmts>
  <fonts count="4">
    <font>
      <sz val="9"/>
      <name val="Geneva"/>
    </font>
    <font>
      <b/>
      <sz val="9"/>
      <name val="Geneva"/>
    </font>
    <font>
      <sz val="8"/>
      <name val="Verdana"/>
    </font>
    <font>
      <sz val="9"/>
      <color indexed="10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88" fontId="0" fillId="0" borderId="0" xfId="0" applyNumberFormat="1"/>
    <xf numFmtId="189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top"/>
    </xf>
    <xf numFmtId="0" fontId="0" fillId="0" borderId="1" xfId="0" applyBorder="1"/>
    <xf numFmtId="189" fontId="0" fillId="0" borderId="1" xfId="0" applyNumberFormat="1" applyBorder="1"/>
    <xf numFmtId="0" fontId="0" fillId="0" borderId="0" xfId="0" applyBorder="1" applyAlignment="1">
      <alignment horizontal="center" vertical="top"/>
    </xf>
    <xf numFmtId="0" fontId="0" fillId="0" borderId="0" xfId="0" applyBorder="1"/>
    <xf numFmtId="189" fontId="0" fillId="0" borderId="0" xfId="0" applyNumberFormat="1" applyBorder="1"/>
    <xf numFmtId="0" fontId="0" fillId="0" borderId="2" xfId="0" applyBorder="1" applyAlignment="1">
      <alignment horizontal="center" vertical="top"/>
    </xf>
    <xf numFmtId="0" fontId="0" fillId="0" borderId="2" xfId="0" applyBorder="1"/>
    <xf numFmtId="189" fontId="0" fillId="0" borderId="2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189" fontId="1" fillId="0" borderId="1" xfId="0" applyNumberFormat="1" applyFont="1" applyBorder="1"/>
    <xf numFmtId="189" fontId="1" fillId="0" borderId="0" xfId="0" applyNumberFormat="1" applyFont="1" applyBorder="1"/>
    <xf numFmtId="0" fontId="1" fillId="0" borderId="1" xfId="0" applyFont="1" applyBorder="1" applyAlignment="1">
      <alignment horizontal="right"/>
    </xf>
    <xf numFmtId="0" fontId="3" fillId="0" borderId="0" xfId="0" applyFont="1" applyAlignment="1">
      <alignment vertical="top"/>
    </xf>
    <xf numFmtId="194" fontId="3" fillId="0" borderId="0" xfId="0" applyNumberFormat="1" applyFont="1"/>
    <xf numFmtId="0" fontId="3" fillId="0" borderId="0" xfId="0" applyFont="1" applyAlignment="1">
      <alignment horizontal="left"/>
    </xf>
    <xf numFmtId="195" fontId="3" fillId="0" borderId="0" xfId="0" applyNumberFormat="1" applyFont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style val="2"/>
  <c:chart>
    <c:autoTitleDeleted val="1"/>
    <c:plotArea>
      <c:layout>
        <c:manualLayout>
          <c:layoutTarget val="inner"/>
          <c:xMode val="edge"/>
          <c:yMode val="edge"/>
          <c:x val="0.124706097264644"/>
          <c:y val="0.060423116710215"/>
          <c:w val="0.689412952802653"/>
          <c:h val="0.836860166436478"/>
        </c:manualLayout>
      </c:layout>
      <c:lineChart>
        <c:grouping val="standard"/>
        <c:ser>
          <c:idx val="0"/>
          <c:order val="0"/>
          <c:tx>
            <c:strRef>
              <c:f>'MC Omo G'!$C$15</c:f>
              <c:strCache>
                <c:ptCount val="1"/>
                <c:pt idx="0">
                  <c:v>513-34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'MC Omo G'!$B$16:$B$25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Omo G'!$C$16:$C$25</c:f>
              <c:numCache>
                <c:formatCode>0.000</c:formatCode>
                <c:ptCount val="10"/>
                <c:pt idx="5">
                  <c:v>0.0649214839154186</c:v>
                </c:pt>
                <c:pt idx="6">
                  <c:v>0.0684047410108988</c:v>
                </c:pt>
                <c:pt idx="7">
                  <c:v>0.0852638308399633</c:v>
                </c:pt>
                <c:pt idx="8">
                  <c:v>0.0947936246453924</c:v>
                </c:pt>
                <c:pt idx="9">
                  <c:v>0.0807925511957446</c:v>
                </c:pt>
              </c:numCache>
            </c:numRef>
          </c:val>
        </c:ser>
        <c:ser>
          <c:idx val="1"/>
          <c:order val="1"/>
          <c:tx>
            <c:strRef>
              <c:f>'MC Omo G'!$D$15</c:f>
              <c:strCache>
                <c:ptCount val="1"/>
                <c:pt idx="0">
                  <c:v>215-74-1</c:v>
                </c:pt>
              </c:strCache>
            </c:strRef>
          </c:tx>
          <c:marker>
            <c:symbol val="none"/>
          </c:marker>
          <c:cat>
            <c:numRef>
              <c:f>'MC Omo G'!$B$16:$B$25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Omo G'!$D$16:$D$25</c:f>
              <c:numCache>
                <c:formatCode>0.000</c:formatCode>
                <c:ptCount val="10"/>
                <c:pt idx="0">
                  <c:v>0.0520301488871402</c:v>
                </c:pt>
                <c:pt idx="1">
                  <c:v>0.0949855979754128</c:v>
                </c:pt>
                <c:pt idx="2">
                  <c:v>0.102351846390783</c:v>
                </c:pt>
                <c:pt idx="3">
                  <c:v>0.0702992707349626</c:v>
                </c:pt>
                <c:pt idx="4">
                  <c:v>0.0766800374074212</c:v>
                </c:pt>
                <c:pt idx="5">
                  <c:v>0.0649214839154186</c:v>
                </c:pt>
                <c:pt idx="6">
                  <c:v>0.0674407129082819</c:v>
                </c:pt>
                <c:pt idx="7">
                  <c:v>0.0667804251459503</c:v>
                </c:pt>
                <c:pt idx="8">
                  <c:v>0.0648304012679492</c:v>
                </c:pt>
                <c:pt idx="9">
                  <c:v>0.0504301600678632</c:v>
                </c:pt>
              </c:numCache>
            </c:numRef>
          </c:val>
        </c:ser>
        <c:ser>
          <c:idx val="2"/>
          <c:order val="2"/>
          <c:tx>
            <c:strRef>
              <c:f>'MC Omo G'!$E$15</c:f>
              <c:strCache>
                <c:ptCount val="1"/>
                <c:pt idx="0">
                  <c:v>215-73</c:v>
                </c:pt>
              </c:strCache>
            </c:strRef>
          </c:tx>
          <c:marker>
            <c:symbol val="none"/>
          </c:marker>
          <c:cat>
            <c:numRef>
              <c:f>'MC Omo G'!$B$16:$B$25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Omo G'!$E$16:$E$25</c:f>
              <c:numCache>
                <c:formatCode>0.000</c:formatCode>
                <c:ptCount val="10"/>
                <c:pt idx="2">
                  <c:v>0.102351846390783</c:v>
                </c:pt>
                <c:pt idx="4">
                  <c:v>0.0486513138071776</c:v>
                </c:pt>
                <c:pt idx="5">
                  <c:v>0.0649214839154186</c:v>
                </c:pt>
                <c:pt idx="6">
                  <c:v>0.0576808756191256</c:v>
                </c:pt>
                <c:pt idx="7">
                  <c:v>0.0667804251459503</c:v>
                </c:pt>
                <c:pt idx="8">
                  <c:v>0.0648304012679492</c:v>
                </c:pt>
                <c:pt idx="9">
                  <c:v>0.072332001515693</c:v>
                </c:pt>
              </c:numCache>
            </c:numRef>
          </c:val>
        </c:ser>
        <c:ser>
          <c:idx val="3"/>
          <c:order val="3"/>
          <c:tx>
            <c:strRef>
              <c:f>'MC Omo G'!$F$15</c:f>
              <c:strCache>
                <c:ptCount val="1"/>
                <c:pt idx="0">
                  <c:v>215-73</c:v>
                </c:pt>
              </c:strCache>
            </c:strRef>
          </c:tx>
          <c:marker>
            <c:symbol val="none"/>
          </c:marker>
          <c:cat>
            <c:numRef>
              <c:f>'MC Omo G'!$B$16:$B$25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Omo G'!$F$16:$F$25</c:f>
              <c:numCache>
                <c:formatCode>0.000</c:formatCode>
                <c:ptCount val="10"/>
                <c:pt idx="1">
                  <c:v>0.10795057513978</c:v>
                </c:pt>
                <c:pt idx="3">
                  <c:v>0.0914885698049006</c:v>
                </c:pt>
                <c:pt idx="4">
                  <c:v>0.0628917529217878</c:v>
                </c:pt>
                <c:pt idx="5">
                  <c:v>0.0649214839154186</c:v>
                </c:pt>
                <c:pt idx="6">
                  <c:v>0.0576808756191256</c:v>
                </c:pt>
                <c:pt idx="7">
                  <c:v>0.0730293744229518</c:v>
                </c:pt>
                <c:pt idx="8">
                  <c:v>0.0800703678246861</c:v>
                </c:pt>
                <c:pt idx="9">
                  <c:v>0.072332001515693</c:v>
                </c:pt>
              </c:numCache>
            </c:numRef>
          </c:val>
        </c:ser>
        <c:ser>
          <c:idx val="4"/>
          <c:order val="4"/>
          <c:tx>
            <c:strRef>
              <c:f>'MC Omo G'!$G$15</c:f>
              <c:strCache>
                <c:ptCount val="1"/>
                <c:pt idx="0">
                  <c:v>47-71-1648</c:v>
                </c:pt>
              </c:strCache>
            </c:strRef>
          </c:tx>
          <c:marker>
            <c:symbol val="none"/>
          </c:marker>
          <c:cat>
            <c:numRef>
              <c:f>'MC Omo G'!$B$16:$B$25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Omo G'!$G$16:$G$25</c:f>
              <c:numCache>
                <c:formatCode>0.000</c:formatCode>
                <c:ptCount val="10"/>
                <c:pt idx="5">
                  <c:v>0.0649214839154186</c:v>
                </c:pt>
              </c:numCache>
            </c:numRef>
          </c:val>
        </c:ser>
        <c:ser>
          <c:idx val="5"/>
          <c:order val="5"/>
          <c:tx>
            <c:strRef>
              <c:f>'MC Omo G'!$H$15</c:f>
              <c:strCache>
                <c:ptCount val="1"/>
                <c:pt idx="0">
                  <c:v>L7-3</c:v>
                </c:pt>
              </c:strCache>
            </c:strRef>
          </c:tx>
          <c:marker>
            <c:symbol val="none"/>
          </c:marker>
          <c:cat>
            <c:numRef>
              <c:f>'MC Omo G'!$B$16:$B$25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Omo G'!$H$16:$H$25</c:f>
              <c:numCache>
                <c:formatCode>0.000</c:formatCode>
                <c:ptCount val="10"/>
                <c:pt idx="0">
                  <c:v>0.0483496651487725</c:v>
                </c:pt>
                <c:pt idx="1">
                  <c:v>0.0535929128171877</c:v>
                </c:pt>
                <c:pt idx="2">
                  <c:v>0.0689280909038337</c:v>
                </c:pt>
                <c:pt idx="3">
                  <c:v>0.0245417801742875</c:v>
                </c:pt>
                <c:pt idx="4">
                  <c:v>0.0558298984343011</c:v>
                </c:pt>
                <c:pt idx="5">
                  <c:v>0.0380493375151172</c:v>
                </c:pt>
                <c:pt idx="6">
                  <c:v>0.039540650094612</c:v>
                </c:pt>
                <c:pt idx="7">
                  <c:v>0.0474752699505636</c:v>
                </c:pt>
                <c:pt idx="8">
                  <c:v>0.032645717896548</c:v>
                </c:pt>
                <c:pt idx="9">
                  <c:v>0.0504301600678632</c:v>
                </c:pt>
              </c:numCache>
            </c:numRef>
          </c:val>
        </c:ser>
        <c:ser>
          <c:idx val="6"/>
          <c:order val="6"/>
          <c:tx>
            <c:strRef>
              <c:f>'MC Omo G'!$I$15</c:f>
              <c:strCache>
                <c:ptCount val="1"/>
                <c:pt idx="0">
                  <c:v>75-71-101</c:v>
                </c:pt>
              </c:strCache>
            </c:strRef>
          </c:tx>
          <c:marker>
            <c:symbol val="none"/>
          </c:marker>
          <c:cat>
            <c:numRef>
              <c:f>'MC Omo G'!$B$16:$B$25</c:f>
              <c:numCache>
                <c:formatCode>General</c:formatCode>
                <c:ptCount val="10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10.0</c:v>
                </c:pt>
                <c:pt idx="6">
                  <c:v>11.0</c:v>
                </c:pt>
                <c:pt idx="7">
                  <c:v>12.0</c:v>
                </c:pt>
                <c:pt idx="8">
                  <c:v>13.0</c:v>
                </c:pt>
                <c:pt idx="9">
                  <c:v>14.0</c:v>
                </c:pt>
              </c:numCache>
            </c:numRef>
          </c:cat>
          <c:val>
            <c:numRef>
              <c:f>'MC Omo G'!$I$16:$I$25</c:f>
              <c:numCache>
                <c:formatCode>0.000</c:formatCode>
                <c:ptCount val="10"/>
                <c:pt idx="1">
                  <c:v>0.14467338216452</c:v>
                </c:pt>
                <c:pt idx="2">
                  <c:v>0.162349776066069</c:v>
                </c:pt>
                <c:pt idx="3">
                  <c:v>0.11562224952162</c:v>
                </c:pt>
                <c:pt idx="4">
                  <c:v>0.13973178315451</c:v>
                </c:pt>
                <c:pt idx="5">
                  <c:v>0.152071659634319</c:v>
                </c:pt>
                <c:pt idx="6">
                  <c:v>0.121798375230874</c:v>
                </c:pt>
                <c:pt idx="7">
                  <c:v>0.102992597800395</c:v>
                </c:pt>
                <c:pt idx="8">
                  <c:v>0.0947936246453924</c:v>
                </c:pt>
                <c:pt idx="9">
                  <c:v>0.0931821404888131</c:v>
                </c:pt>
              </c:numCache>
            </c:numRef>
          </c:val>
        </c:ser>
        <c:marker val="1"/>
        <c:axId val="273339864"/>
        <c:axId val="411314648"/>
      </c:lineChart>
      <c:catAx>
        <c:axId val="2733398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411314648"/>
        <c:crosses val="autoZero"/>
        <c:auto val="1"/>
        <c:lblAlgn val="ctr"/>
        <c:lblOffset val="100"/>
        <c:tickLblSkip val="1"/>
        <c:tickMarkSkip val="1"/>
      </c:catAx>
      <c:valAx>
        <c:axId val="411314648"/>
        <c:scaling>
          <c:orientation val="minMax"/>
          <c:max val="0.25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\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fr-FR"/>
          </a:p>
        </c:txPr>
        <c:crossAx val="273339864"/>
        <c:crosses val="autoZero"/>
        <c:crossBetween val="midCat"/>
        <c:majorUnit val="0.05"/>
      </c:valAx>
      <c:spPr>
        <a:solidFill>
          <a:srgbClr val="C0C0C0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766188050023"/>
          <c:y val="0.117825011299569"/>
          <c:w val="0.148233762874097"/>
          <c:h val="0.34274305968551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fr-FR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17</xdr:col>
      <xdr:colOff>406400</xdr:colOff>
      <xdr:row>25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a/Documents/USUELS/GISEMENTS%20Equus/GAFRIQUE/KONSO/LMC%20Konso%201,4%20et%20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</sheetNames>
    <sheetDataSet>
      <sheetData sheetId="0"/>
      <sheetData sheetId="1">
        <row r="16">
          <cell r="C16" t="str">
            <v>KGA 10 904</v>
          </cell>
          <cell r="D16" t="str">
            <v xml:space="preserve">BN </v>
          </cell>
          <cell r="E16" t="str">
            <v>KF -</v>
          </cell>
          <cell r="F16" t="str">
            <v>A. vireti</v>
          </cell>
        </row>
        <row r="17">
          <cell r="B17">
            <v>1</v>
          </cell>
          <cell r="C17">
            <v>-3.5140388044258231E-2</v>
          </cell>
          <cell r="D17">
            <v>-1.801229891019851E-2</v>
          </cell>
          <cell r="E17">
            <v>1.0393066152451169E-2</v>
          </cell>
          <cell r="F17">
            <v>3.8248432330940663E-2</v>
          </cell>
        </row>
        <row r="18">
          <cell r="B18">
            <v>3</v>
          </cell>
          <cell r="C18">
            <v>8.5674180428628066E-2</v>
          </cell>
          <cell r="D18">
            <v>5.6478601054675837E-2</v>
          </cell>
          <cell r="E18">
            <v>4.6293674075688296E-2</v>
          </cell>
          <cell r="F18">
            <v>0.14887852565558113</v>
          </cell>
        </row>
        <row r="19">
          <cell r="B19">
            <v>4</v>
          </cell>
          <cell r="C19">
            <v>4.5736428241899718E-2</v>
          </cell>
          <cell r="D19">
            <v>4.0203939641938691E-2</v>
          </cell>
          <cell r="E19">
            <v>3.5069823642866149E-2</v>
          </cell>
          <cell r="F19">
            <v>0.11774265277644536</v>
          </cell>
        </row>
        <row r="20">
          <cell r="B20">
            <v>5</v>
          </cell>
          <cell r="C20">
            <v>4.4350173527839987E-2</v>
          </cell>
          <cell r="D20">
            <v>3.0294109063378816E-2</v>
          </cell>
          <cell r="E20">
            <v>2.4541780174287542E-2</v>
          </cell>
          <cell r="F20">
            <v>0.11022039334368094</v>
          </cell>
        </row>
        <row r="21">
          <cell r="B21">
            <v>6</v>
          </cell>
          <cell r="C21">
            <v>5.7251485569095317E-2</v>
          </cell>
          <cell r="D21">
            <v>3.2427901844062967E-2</v>
          </cell>
          <cell r="E21">
            <v>3.8397679441624755E-2</v>
          </cell>
          <cell r="F21">
            <v>0.11818747867198276</v>
          </cell>
        </row>
        <row r="22">
          <cell r="B22">
            <v>10</v>
          </cell>
          <cell r="C22">
            <v>7.9161923030028891E-2</v>
          </cell>
          <cell r="D22">
            <v>5.2190407110496828E-2</v>
          </cell>
          <cell r="E22">
            <v>4.5177425719661324E-2</v>
          </cell>
          <cell r="F22">
            <v>0.13061600956100827</v>
          </cell>
        </row>
        <row r="23">
          <cell r="B23">
            <v>11</v>
          </cell>
          <cell r="C23">
            <v>6.9366633944320411E-2</v>
          </cell>
          <cell r="D23">
            <v>4.261712918324978E-2</v>
          </cell>
          <cell r="E23">
            <v>4.261712918324978E-2</v>
          </cell>
          <cell r="F23">
            <v>0.12147892359315127</v>
          </cell>
        </row>
        <row r="24">
          <cell r="B24">
            <v>12</v>
          </cell>
          <cell r="C24">
            <v>3.2752013129857094E-2</v>
          </cell>
          <cell r="D24">
            <v>2.5890978145890919E-2</v>
          </cell>
          <cell r="E24">
            <v>6.0825847923384746E-3</v>
          </cell>
          <cell r="F24">
            <v>9.9671017693962582E-2</v>
          </cell>
        </row>
        <row r="25">
          <cell r="B25">
            <v>13</v>
          </cell>
          <cell r="C25">
            <v>1.5612378597767762E-2</v>
          </cell>
          <cell r="D25">
            <v>1.5612378597767762E-2</v>
          </cell>
          <cell r="E25">
            <v>1.5612378597767762E-2</v>
          </cell>
          <cell r="F25">
            <v>8.5695317540356752E-2</v>
          </cell>
        </row>
        <row r="26">
          <cell r="B26">
            <v>14</v>
          </cell>
          <cell r="C26">
            <v>1.778444217131514E-2</v>
          </cell>
          <cell r="D26">
            <v>1.4543423533482258E-2</v>
          </cell>
          <cell r="E26">
            <v>1.5355948526154295E-2</v>
          </cell>
          <cell r="F26">
            <v>7.9393856003179719E-2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28"/>
  <sheetViews>
    <sheetView workbookViewId="0">
      <selection sqref="A1:XFD15"/>
    </sheetView>
  </sheetViews>
  <sheetFormatPr baseColWidth="10" defaultColWidth="10.83203125" defaultRowHeight="13"/>
  <cols>
    <col min="2" max="2" width="10.83203125" style="1"/>
  </cols>
  <sheetData>
    <row r="1" spans="1:14" s="2" customFormat="1">
      <c r="B1" s="1"/>
      <c r="I1" s="2" t="s">
        <v>30</v>
      </c>
      <c r="M1" s="2" t="s">
        <v>32</v>
      </c>
    </row>
    <row r="2" spans="1:14" s="1" customFormat="1">
      <c r="C2" s="1" t="s">
        <v>0</v>
      </c>
      <c r="D2" s="1" t="s">
        <v>1</v>
      </c>
      <c r="E2" s="1" t="s">
        <v>1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25</v>
      </c>
    </row>
    <row r="3" spans="1:14" s="1" customFormat="1">
      <c r="C3" s="1" t="s">
        <v>5</v>
      </c>
      <c r="D3" s="1" t="s">
        <v>6</v>
      </c>
      <c r="E3" s="1" t="s">
        <v>7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26</v>
      </c>
      <c r="K3" s="1" t="s">
        <v>31</v>
      </c>
      <c r="L3" s="1" t="s">
        <v>27</v>
      </c>
      <c r="M3" s="1" t="s">
        <v>28</v>
      </c>
      <c r="N3" s="1" t="s">
        <v>29</v>
      </c>
    </row>
    <row r="4" spans="1:14">
      <c r="B4" s="1">
        <v>1</v>
      </c>
      <c r="D4">
        <v>237</v>
      </c>
      <c r="H4">
        <v>235</v>
      </c>
    </row>
    <row r="5" spans="1:14">
      <c r="B5" s="1">
        <v>3</v>
      </c>
      <c r="D5">
        <v>33</v>
      </c>
      <c r="F5">
        <v>34</v>
      </c>
      <c r="H5">
        <v>30</v>
      </c>
      <c r="I5">
        <v>37</v>
      </c>
      <c r="L5">
        <v>32</v>
      </c>
      <c r="M5">
        <v>33</v>
      </c>
      <c r="N5">
        <v>30</v>
      </c>
    </row>
    <row r="6" spans="1:14">
      <c r="B6" s="1">
        <v>4</v>
      </c>
      <c r="D6">
        <v>27</v>
      </c>
      <c r="E6">
        <v>27</v>
      </c>
      <c r="H6">
        <v>25</v>
      </c>
      <c r="I6">
        <v>31</v>
      </c>
      <c r="L6">
        <v>26</v>
      </c>
    </row>
    <row r="7" spans="1:14">
      <c r="B7" s="1">
        <v>5</v>
      </c>
      <c r="D7">
        <v>50</v>
      </c>
      <c r="F7">
        <v>52.5</v>
      </c>
      <c r="H7">
        <v>45</v>
      </c>
      <c r="I7">
        <v>55.5</v>
      </c>
    </row>
    <row r="8" spans="1:14">
      <c r="B8" s="1">
        <v>6</v>
      </c>
      <c r="D8">
        <v>32</v>
      </c>
      <c r="E8">
        <v>30</v>
      </c>
      <c r="F8">
        <v>31</v>
      </c>
      <c r="H8">
        <v>30.5</v>
      </c>
      <c r="I8">
        <v>37</v>
      </c>
    </row>
    <row r="9" spans="1:14">
      <c r="A9" s="3"/>
      <c r="B9" s="1">
        <v>10</v>
      </c>
      <c r="C9">
        <v>45</v>
      </c>
      <c r="D9">
        <v>45</v>
      </c>
      <c r="E9">
        <v>45</v>
      </c>
      <c r="F9">
        <v>45</v>
      </c>
      <c r="G9">
        <v>45</v>
      </c>
      <c r="H9">
        <v>42.3</v>
      </c>
      <c r="I9">
        <v>55</v>
      </c>
      <c r="J9">
        <v>44</v>
      </c>
      <c r="K9">
        <v>42.5</v>
      </c>
      <c r="L9">
        <v>43</v>
      </c>
      <c r="M9">
        <v>44</v>
      </c>
      <c r="N9">
        <v>43.5</v>
      </c>
    </row>
    <row r="10" spans="1:14">
      <c r="A10" s="3"/>
      <c r="B10" s="1">
        <v>11</v>
      </c>
      <c r="C10">
        <v>45.1</v>
      </c>
      <c r="D10">
        <v>45</v>
      </c>
      <c r="E10">
        <v>44</v>
      </c>
      <c r="F10">
        <v>44</v>
      </c>
      <c r="H10">
        <v>42.2</v>
      </c>
      <c r="I10">
        <v>51</v>
      </c>
      <c r="J10">
        <v>42.5</v>
      </c>
      <c r="K10">
        <v>42.5</v>
      </c>
      <c r="L10">
        <v>43</v>
      </c>
      <c r="M10">
        <v>42</v>
      </c>
      <c r="N10">
        <v>40.200000000000003</v>
      </c>
    </row>
    <row r="11" spans="1:14">
      <c r="A11" s="3"/>
      <c r="B11" s="1">
        <v>12</v>
      </c>
      <c r="C11">
        <v>36</v>
      </c>
      <c r="D11">
        <v>34.5</v>
      </c>
      <c r="E11">
        <v>34.5</v>
      </c>
      <c r="F11">
        <v>35</v>
      </c>
      <c r="H11">
        <v>33</v>
      </c>
      <c r="I11">
        <v>37.5</v>
      </c>
      <c r="J11">
        <v>33.200000000000003</v>
      </c>
      <c r="K11">
        <v>32</v>
      </c>
      <c r="L11">
        <v>32</v>
      </c>
      <c r="M11">
        <v>33</v>
      </c>
      <c r="N11">
        <v>33</v>
      </c>
    </row>
    <row r="12" spans="1:14">
      <c r="A12" s="3"/>
      <c r="B12" s="1">
        <v>13</v>
      </c>
      <c r="C12">
        <v>30</v>
      </c>
      <c r="D12">
        <v>28</v>
      </c>
      <c r="E12">
        <v>28</v>
      </c>
      <c r="F12">
        <v>29</v>
      </c>
      <c r="H12">
        <v>26</v>
      </c>
      <c r="I12">
        <v>30</v>
      </c>
      <c r="J12">
        <v>28</v>
      </c>
      <c r="K12">
        <v>27</v>
      </c>
      <c r="L12">
        <v>25.5</v>
      </c>
      <c r="M12">
        <v>27</v>
      </c>
      <c r="N12">
        <v>26</v>
      </c>
    </row>
    <row r="13" spans="1:14">
      <c r="A13" s="3"/>
      <c r="B13" s="1">
        <v>14</v>
      </c>
      <c r="C13">
        <v>31.1</v>
      </c>
      <c r="D13">
        <v>29</v>
      </c>
      <c r="E13">
        <v>30.5</v>
      </c>
      <c r="F13">
        <v>30.5</v>
      </c>
      <c r="H13">
        <v>29</v>
      </c>
      <c r="I13">
        <v>32</v>
      </c>
      <c r="J13">
        <v>30</v>
      </c>
      <c r="K13">
        <v>28</v>
      </c>
      <c r="L13">
        <v>28</v>
      </c>
      <c r="M13">
        <v>29</v>
      </c>
      <c r="N13">
        <v>27</v>
      </c>
    </row>
    <row r="14" spans="1:14">
      <c r="B14" s="1">
        <v>7</v>
      </c>
      <c r="D14">
        <v>41</v>
      </c>
      <c r="F14">
        <v>42</v>
      </c>
      <c r="H14">
        <v>38</v>
      </c>
      <c r="I14">
        <v>45</v>
      </c>
    </row>
    <row r="15" spans="1:14">
      <c r="B15" s="1">
        <v>8</v>
      </c>
      <c r="D15">
        <v>15</v>
      </c>
      <c r="F15">
        <v>17</v>
      </c>
      <c r="H15">
        <v>15</v>
      </c>
      <c r="I15">
        <v>19</v>
      </c>
    </row>
    <row r="16" spans="1:14">
      <c r="A16" t="s">
        <v>11</v>
      </c>
      <c r="C16" s="2" t="str">
        <f t="shared" ref="C16:N16" si="0">C3</f>
        <v>513-34</v>
      </c>
      <c r="D16" s="2" t="str">
        <f t="shared" si="0"/>
        <v>215-74-1</v>
      </c>
      <c r="E16" s="2" t="str">
        <f t="shared" si="0"/>
        <v>215-73</v>
      </c>
      <c r="F16" s="2" t="str">
        <f t="shared" si="0"/>
        <v>215-73</v>
      </c>
      <c r="G16" s="2" t="str">
        <f t="shared" si="0"/>
        <v>47-71-1648</v>
      </c>
      <c r="H16" s="2" t="str">
        <f t="shared" si="0"/>
        <v>L7-3</v>
      </c>
      <c r="I16" s="2" t="str">
        <f t="shared" si="0"/>
        <v>75-71-101</v>
      </c>
      <c r="J16" s="2" t="str">
        <f t="shared" si="0"/>
        <v>K20</v>
      </c>
      <c r="K16" s="2" t="str">
        <f t="shared" si="0"/>
        <v>F410-5</v>
      </c>
      <c r="L16" s="2" t="str">
        <f t="shared" si="0"/>
        <v>74-1769</v>
      </c>
      <c r="M16" s="2" t="str">
        <f t="shared" si="0"/>
        <v>OS 313</v>
      </c>
      <c r="N16" s="2" t="str">
        <f t="shared" si="0"/>
        <v>9-368</v>
      </c>
    </row>
    <row r="17" spans="1:14">
      <c r="A17" s="3">
        <v>2.3260000000000001</v>
      </c>
      <c r="B17" s="1">
        <v>1</v>
      </c>
      <c r="C17" s="3"/>
      <c r="D17" s="3">
        <f t="shared" ref="C17:N28" si="1">LOG10(D4)-$A17</f>
        <v>4.8748346010103916E-2</v>
      </c>
      <c r="E17" s="3"/>
      <c r="F17" s="3"/>
      <c r="G17" s="3"/>
      <c r="H17" s="3">
        <f t="shared" si="1"/>
        <v>4.5067862271736203E-2</v>
      </c>
      <c r="I17" s="3"/>
      <c r="J17" s="3"/>
      <c r="K17" s="3"/>
      <c r="L17" s="3"/>
      <c r="M17" s="3"/>
      <c r="N17" s="3"/>
    </row>
    <row r="18" spans="1:14">
      <c r="A18" s="3">
        <v>1.413</v>
      </c>
      <c r="B18" s="1">
        <v>3</v>
      </c>
      <c r="C18" s="3"/>
      <c r="D18" s="3">
        <f t="shared" si="1"/>
        <v>0.10551393987788749</v>
      </c>
      <c r="E18" s="3"/>
      <c r="F18" s="3">
        <f t="shared" si="1"/>
        <v>0.11847891704225511</v>
      </c>
      <c r="G18" s="3"/>
      <c r="H18" s="3">
        <f t="shared" si="1"/>
        <v>6.4121254719662346E-2</v>
      </c>
      <c r="I18" s="3">
        <f t="shared" si="1"/>
        <v>0.15520172406699495</v>
      </c>
      <c r="J18" s="3"/>
      <c r="K18" s="3"/>
      <c r="L18" s="3">
        <f>LOG10(L5)-$A18</f>
        <v>9.2149978319906012E-2</v>
      </c>
      <c r="M18" s="3">
        <f>LOG10(M5)-$A18</f>
        <v>0.10551393987788749</v>
      </c>
      <c r="N18" s="3">
        <f>LOG10(N5)-$A18</f>
        <v>6.4121254719662346E-2</v>
      </c>
    </row>
    <row r="19" spans="1:14">
      <c r="A19" s="3">
        <v>1.3240000000000001</v>
      </c>
      <c r="B19" s="1">
        <v>4</v>
      </c>
      <c r="C19" s="3"/>
      <c r="D19" s="3">
        <f t="shared" si="1"/>
        <v>0.1073637641589873</v>
      </c>
      <c r="E19" s="3">
        <f t="shared" si="1"/>
        <v>0.1073637641589873</v>
      </c>
      <c r="F19" s="3"/>
      <c r="G19" s="3"/>
      <c r="H19" s="3">
        <f t="shared" si="1"/>
        <v>7.3940008672037649E-2</v>
      </c>
      <c r="I19" s="3">
        <f t="shared" si="1"/>
        <v>0.16736169383427257</v>
      </c>
      <c r="J19" s="3"/>
      <c r="K19" s="3"/>
      <c r="L19" s="3">
        <f>LOG10(L6)-$A19</f>
        <v>9.0973347970817908E-2</v>
      </c>
      <c r="M19" s="3"/>
      <c r="N19" s="3"/>
    </row>
    <row r="20" spans="1:14">
      <c r="A20" s="3">
        <v>1.635</v>
      </c>
      <c r="B20" s="1">
        <v>5</v>
      </c>
      <c r="C20" s="3"/>
      <c r="D20" s="3">
        <f t="shared" si="1"/>
        <v>6.3970004336018738E-2</v>
      </c>
      <c r="E20" s="3"/>
      <c r="F20" s="3">
        <f t="shared" si="1"/>
        <v>8.5159303405956788E-2</v>
      </c>
      <c r="G20" s="3"/>
      <c r="H20" s="3">
        <f t="shared" si="1"/>
        <v>1.8212513775343719E-2</v>
      </c>
      <c r="I20" s="3">
        <f t="shared" si="1"/>
        <v>0.10929298312267632</v>
      </c>
      <c r="J20" s="3"/>
      <c r="K20" s="3"/>
      <c r="L20" s="3"/>
      <c r="M20" s="3"/>
      <c r="N20" s="3"/>
    </row>
    <row r="21" spans="1:14">
      <c r="A21" s="3">
        <v>1.4330000000000001</v>
      </c>
      <c r="B21" s="1">
        <v>6</v>
      </c>
      <c r="C21" s="3"/>
      <c r="D21" s="3">
        <f t="shared" si="1"/>
        <v>7.2149978319905994E-2</v>
      </c>
      <c r="E21" s="3">
        <f t="shared" si="1"/>
        <v>4.4121254719662328E-2</v>
      </c>
      <c r="F21" s="3">
        <f t="shared" si="1"/>
        <v>5.8361693834272588E-2</v>
      </c>
      <c r="G21" s="3"/>
      <c r="H21" s="3">
        <f t="shared" si="1"/>
        <v>5.1299839346785836E-2</v>
      </c>
      <c r="I21" s="3">
        <f t="shared" si="1"/>
        <v>0.13520172406699493</v>
      </c>
      <c r="J21" s="3"/>
      <c r="K21" s="3"/>
      <c r="L21" s="3"/>
      <c r="M21" s="3"/>
      <c r="N21" s="3"/>
    </row>
    <row r="22" spans="1:14">
      <c r="A22" s="3">
        <v>1.5880000000000001</v>
      </c>
      <c r="B22" s="1">
        <v>10</v>
      </c>
      <c r="C22" s="3">
        <f t="shared" si="1"/>
        <v>6.521251377534365E-2</v>
      </c>
      <c r="D22" s="3">
        <f t="shared" si="1"/>
        <v>6.521251377534365E-2</v>
      </c>
      <c r="E22" s="3">
        <f t="shared" si="1"/>
        <v>6.521251377534365E-2</v>
      </c>
      <c r="F22" s="3">
        <f t="shared" si="1"/>
        <v>6.521251377534365E-2</v>
      </c>
      <c r="G22" s="3">
        <f t="shared" si="1"/>
        <v>6.521251377534365E-2</v>
      </c>
      <c r="H22" s="3">
        <f t="shared" si="1"/>
        <v>3.8340367375042206E-2</v>
      </c>
      <c r="I22" s="3">
        <f t="shared" si="1"/>
        <v>0.15236268949424381</v>
      </c>
      <c r="J22" s="3">
        <f t="shared" si="1"/>
        <v>5.5452676486187347E-2</v>
      </c>
      <c r="K22" s="3">
        <f t="shared" si="1"/>
        <v>4.0388930050311522E-2</v>
      </c>
      <c r="L22" s="3">
        <f t="shared" si="1"/>
        <v>4.5468455579586342E-2</v>
      </c>
      <c r="M22" s="3">
        <f t="shared" si="1"/>
        <v>5.5452676486187347E-2</v>
      </c>
      <c r="N22" s="3">
        <f t="shared" si="1"/>
        <v>5.0489256954637352E-2</v>
      </c>
    </row>
    <row r="23" spans="1:14">
      <c r="A23" s="3">
        <v>1.585</v>
      </c>
      <c r="B23" s="1">
        <v>11</v>
      </c>
      <c r="C23" s="3">
        <f t="shared" si="1"/>
        <v>6.9176541877960629E-2</v>
      </c>
      <c r="D23" s="3">
        <f t="shared" si="1"/>
        <v>6.8212513775343764E-2</v>
      </c>
      <c r="E23" s="3">
        <f t="shared" si="1"/>
        <v>5.845267648618746E-2</v>
      </c>
      <c r="F23" s="3">
        <f t="shared" si="1"/>
        <v>5.845267648618746E-2</v>
      </c>
      <c r="G23" s="3"/>
      <c r="H23" s="3">
        <f t="shared" si="1"/>
        <v>4.0312450961673907E-2</v>
      </c>
      <c r="I23" s="3">
        <f t="shared" si="1"/>
        <v>0.1225701760979363</v>
      </c>
      <c r="J23" s="3">
        <f t="shared" si="1"/>
        <v>4.3388930050311636E-2</v>
      </c>
      <c r="K23" s="3">
        <f t="shared" si="1"/>
        <v>4.3388930050311636E-2</v>
      </c>
      <c r="L23" s="3">
        <f t="shared" si="1"/>
        <v>4.8468455579586456E-2</v>
      </c>
      <c r="M23" s="3">
        <f t="shared" si="1"/>
        <v>3.8249290397900593E-2</v>
      </c>
      <c r="N23" s="3">
        <f t="shared" si="1"/>
        <v>1.9226053084470118E-2</v>
      </c>
    </row>
    <row r="24" spans="1:14">
      <c r="A24" s="3">
        <v>1.468</v>
      </c>
      <c r="B24" s="1">
        <v>12</v>
      </c>
      <c r="C24" s="3">
        <f t="shared" si="1"/>
        <v>8.8302500767287295E-2</v>
      </c>
      <c r="D24" s="3">
        <f t="shared" si="1"/>
        <v>6.9819095073274218E-2</v>
      </c>
      <c r="E24" s="3">
        <f t="shared" si="1"/>
        <v>6.9819095073274218E-2</v>
      </c>
      <c r="F24" s="3">
        <f t="shared" si="1"/>
        <v>7.6068044350275699E-2</v>
      </c>
      <c r="G24" s="3"/>
      <c r="H24" s="3">
        <f t="shared" si="1"/>
        <v>5.0513939877887548E-2</v>
      </c>
      <c r="I24" s="3">
        <f t="shared" si="1"/>
        <v>0.10603126772771887</v>
      </c>
      <c r="J24" s="3">
        <f t="shared" si="1"/>
        <v>5.3138083704036276E-2</v>
      </c>
      <c r="K24" s="3">
        <f t="shared" si="1"/>
        <v>3.7149978319906074E-2</v>
      </c>
      <c r="L24" s="3">
        <f t="shared" si="1"/>
        <v>3.7149978319906074E-2</v>
      </c>
      <c r="M24" s="3">
        <f t="shared" si="1"/>
        <v>5.0513939877887548E-2</v>
      </c>
      <c r="N24" s="3">
        <f t="shared" si="1"/>
        <v>5.0513939877887548E-2</v>
      </c>
    </row>
    <row r="25" spans="1:14">
      <c r="A25" s="3">
        <v>1.3819999999999999</v>
      </c>
      <c r="B25" s="1">
        <v>13</v>
      </c>
      <c r="C25" s="3">
        <f t="shared" si="1"/>
        <v>9.5121254719662485E-2</v>
      </c>
      <c r="D25" s="3">
        <f t="shared" si="1"/>
        <v>6.5158031342219314E-2</v>
      </c>
      <c r="E25" s="3">
        <f t="shared" si="1"/>
        <v>6.5158031342219314E-2</v>
      </c>
      <c r="F25" s="3">
        <f t="shared" si="1"/>
        <v>8.0397997898956186E-2</v>
      </c>
      <c r="G25" s="3"/>
      <c r="H25" s="3">
        <f t="shared" si="1"/>
        <v>3.2973347970818079E-2</v>
      </c>
      <c r="I25" s="3">
        <f t="shared" si="1"/>
        <v>9.5121254719662485E-2</v>
      </c>
      <c r="J25" s="3">
        <f t="shared" si="1"/>
        <v>6.5158031342219314E-2</v>
      </c>
      <c r="K25" s="3">
        <f t="shared" si="1"/>
        <v>4.9363764158987467E-2</v>
      </c>
      <c r="L25" s="3">
        <f t="shared" si="1"/>
        <v>2.4540180433955339E-2</v>
      </c>
      <c r="M25" s="3">
        <f t="shared" si="1"/>
        <v>4.9363764158987467E-2</v>
      </c>
      <c r="N25" s="3">
        <f t="shared" si="1"/>
        <v>3.2973347970818079E-2</v>
      </c>
    </row>
    <row r="26" spans="1:14">
      <c r="A26" s="3">
        <v>1.4139999999999999</v>
      </c>
      <c r="B26" s="1">
        <v>14</v>
      </c>
      <c r="C26" s="3">
        <f t="shared" si="1"/>
        <v>7.8760389026837574E-2</v>
      </c>
      <c r="D26" s="3">
        <f t="shared" si="1"/>
        <v>4.8397997898956158E-2</v>
      </c>
      <c r="E26" s="3">
        <f t="shared" si="1"/>
        <v>7.0299839346785964E-2</v>
      </c>
      <c r="F26" s="3">
        <f t="shared" si="1"/>
        <v>7.0299839346785964E-2</v>
      </c>
      <c r="G26" s="3"/>
      <c r="H26" s="3">
        <f t="shared" si="1"/>
        <v>4.8397997898956158E-2</v>
      </c>
      <c r="I26" s="3">
        <f t="shared" si="1"/>
        <v>9.1149978319906122E-2</v>
      </c>
      <c r="J26" s="3">
        <f t="shared" si="1"/>
        <v>6.3121254719662456E-2</v>
      </c>
      <c r="K26" s="3">
        <f t="shared" si="1"/>
        <v>3.3158031342219285E-2</v>
      </c>
      <c r="L26" s="3">
        <f t="shared" si="1"/>
        <v>3.3158031342219285E-2</v>
      </c>
      <c r="M26" s="3">
        <f t="shared" si="1"/>
        <v>4.8397997898956158E-2</v>
      </c>
      <c r="N26" s="3">
        <f t="shared" si="1"/>
        <v>1.7363764158987438E-2</v>
      </c>
    </row>
    <row r="27" spans="1:14">
      <c r="A27" s="3">
        <v>1.5349999999999999</v>
      </c>
      <c r="B27" s="1">
        <v>7</v>
      </c>
      <c r="C27" s="3"/>
      <c r="D27" s="3">
        <f t="shared" si="1"/>
        <v>7.7783856719735534E-2</v>
      </c>
      <c r="E27" s="3"/>
      <c r="F27" s="3">
        <f t="shared" si="1"/>
        <v>8.8249290397900637E-2</v>
      </c>
      <c r="G27" s="3"/>
      <c r="H27" s="3">
        <f t="shared" si="1"/>
        <v>4.4783596616810195E-2</v>
      </c>
      <c r="I27" s="3">
        <f t="shared" si="1"/>
        <v>0.11821251377534381</v>
      </c>
      <c r="J27" s="3"/>
      <c r="K27" s="3"/>
      <c r="L27" s="3"/>
      <c r="M27" s="3"/>
      <c r="N27" s="3"/>
    </row>
    <row r="28" spans="1:14">
      <c r="A28" s="3">
        <v>1.091</v>
      </c>
      <c r="B28" s="1">
        <v>8</v>
      </c>
      <c r="C28" s="3"/>
      <c r="D28" s="3">
        <f t="shared" si="1"/>
        <v>8.5091259055681379E-2</v>
      </c>
      <c r="E28" s="3"/>
      <c r="F28" s="3">
        <f t="shared" si="1"/>
        <v>0.13944892137827392</v>
      </c>
      <c r="G28" s="3"/>
      <c r="H28" s="3">
        <f t="shared" si="1"/>
        <v>8.5091259055681379E-2</v>
      </c>
      <c r="I28" s="3">
        <f t="shared" si="1"/>
        <v>0.18775360095282889</v>
      </c>
      <c r="J28" s="3"/>
      <c r="K28" s="3"/>
      <c r="L28" s="3"/>
      <c r="M28" s="3"/>
      <c r="N28" s="3"/>
    </row>
  </sheetData>
  <sheetCalcPr fullCalcOnLoad="1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17"/>
  <sheetViews>
    <sheetView topLeftCell="F1" workbookViewId="0">
      <selection activeCell="I4" sqref="I4"/>
    </sheetView>
  </sheetViews>
  <sheetFormatPr baseColWidth="10" defaultRowHeight="13"/>
  <sheetData>
    <row r="1" spans="1:14" s="1" customFormat="1">
      <c r="A1" s="1" t="s">
        <v>33</v>
      </c>
      <c r="C1" s="1" t="s">
        <v>0</v>
      </c>
      <c r="D1" s="1" t="s">
        <v>1</v>
      </c>
      <c r="E1" s="1" t="s">
        <v>1</v>
      </c>
      <c r="F1" s="1" t="s">
        <v>1</v>
      </c>
      <c r="G1" s="1" t="s">
        <v>2</v>
      </c>
      <c r="H1" s="9" t="s">
        <v>3</v>
      </c>
      <c r="I1" s="15" t="s">
        <v>4</v>
      </c>
      <c r="J1" s="6" t="s">
        <v>22</v>
      </c>
      <c r="K1" s="12" t="s">
        <v>23</v>
      </c>
      <c r="L1" s="1" t="s">
        <v>24</v>
      </c>
      <c r="M1" s="1" t="s">
        <v>25</v>
      </c>
      <c r="N1" s="1" t="s">
        <v>25</v>
      </c>
    </row>
    <row r="2" spans="1:14" s="1" customFormat="1">
      <c r="A2" s="1" t="s">
        <v>34</v>
      </c>
      <c r="C2" s="1" t="s">
        <v>5</v>
      </c>
      <c r="D2" s="1" t="s">
        <v>6</v>
      </c>
      <c r="E2" s="1" t="s">
        <v>7</v>
      </c>
      <c r="F2" s="1" t="s">
        <v>7</v>
      </c>
      <c r="G2" s="1" t="s">
        <v>8</v>
      </c>
      <c r="H2" s="9" t="s">
        <v>9</v>
      </c>
      <c r="I2" s="15" t="s">
        <v>10</v>
      </c>
      <c r="J2" s="6" t="s">
        <v>26</v>
      </c>
      <c r="K2" s="12" t="s">
        <v>31</v>
      </c>
      <c r="L2" s="1" t="s">
        <v>27</v>
      </c>
      <c r="M2" s="1" t="s">
        <v>28</v>
      </c>
      <c r="N2" s="1" t="s">
        <v>29</v>
      </c>
    </row>
    <row r="3" spans="1:14">
      <c r="B3" s="1">
        <v>1</v>
      </c>
      <c r="D3">
        <v>237</v>
      </c>
      <c r="H3" s="10">
        <v>235</v>
      </c>
      <c r="I3" s="16"/>
      <c r="J3" s="7"/>
      <c r="K3" s="13"/>
    </row>
    <row r="4" spans="1:14">
      <c r="B4" s="1">
        <v>3</v>
      </c>
      <c r="D4">
        <v>33</v>
      </c>
      <c r="F4">
        <v>34</v>
      </c>
      <c r="H4" s="10">
        <v>30</v>
      </c>
      <c r="I4" s="19" t="s">
        <v>35</v>
      </c>
      <c r="J4" s="7"/>
      <c r="K4" s="13"/>
      <c r="L4">
        <v>32</v>
      </c>
      <c r="M4">
        <v>33</v>
      </c>
      <c r="N4">
        <v>30</v>
      </c>
    </row>
    <row r="5" spans="1:14">
      <c r="A5" s="4">
        <f>AVERAGE(C5:H5)</f>
        <v>13.345004039859951</v>
      </c>
      <c r="C5" s="4"/>
      <c r="D5" s="4">
        <f>100*D4/D3</f>
        <v>13.924050632911392</v>
      </c>
      <c r="E5" s="4"/>
      <c r="F5" s="4"/>
      <c r="G5" s="4"/>
      <c r="H5" s="11">
        <f>100*H4/H3</f>
        <v>12.76595744680851</v>
      </c>
      <c r="I5" s="17"/>
      <c r="J5" s="8"/>
      <c r="K5" s="13"/>
    </row>
    <row r="6" spans="1:14">
      <c r="B6" s="1">
        <v>4</v>
      </c>
      <c r="D6">
        <v>27</v>
      </c>
      <c r="E6">
        <v>27</v>
      </c>
      <c r="H6" s="10">
        <v>25</v>
      </c>
      <c r="I6" s="16">
        <v>31</v>
      </c>
      <c r="J6" s="7"/>
      <c r="K6" s="13"/>
      <c r="L6">
        <v>26</v>
      </c>
    </row>
    <row r="7" spans="1:14">
      <c r="A7" s="4">
        <f>AVERAGE(C7:H7)</f>
        <v>82.575757575757564</v>
      </c>
      <c r="C7" s="4"/>
      <c r="D7" s="4">
        <f>100*D6/D4</f>
        <v>81.818181818181813</v>
      </c>
      <c r="E7" s="4"/>
      <c r="F7" s="4"/>
      <c r="G7" s="4"/>
      <c r="H7" s="11">
        <f>100*H6/H4</f>
        <v>83.333333333333329</v>
      </c>
      <c r="I7" s="17"/>
      <c r="J7" s="8"/>
      <c r="K7" s="13"/>
    </row>
    <row r="8" spans="1:14">
      <c r="B8" s="1">
        <v>5</v>
      </c>
      <c r="D8">
        <v>50</v>
      </c>
      <c r="F8">
        <v>52.5</v>
      </c>
      <c r="H8" s="10">
        <v>45</v>
      </c>
      <c r="I8" s="16">
        <v>55.5</v>
      </c>
      <c r="J8" s="7"/>
      <c r="K8" s="13"/>
    </row>
    <row r="9" spans="1:14">
      <c r="B9" s="1">
        <v>6</v>
      </c>
      <c r="D9">
        <v>32</v>
      </c>
      <c r="E9">
        <v>30</v>
      </c>
      <c r="F9">
        <v>31</v>
      </c>
      <c r="H9" s="10">
        <v>30.5</v>
      </c>
      <c r="I9" s="16">
        <v>37</v>
      </c>
      <c r="J9" s="7"/>
      <c r="K9" s="13"/>
    </row>
    <row r="10" spans="1:14">
      <c r="A10" s="3"/>
      <c r="B10" s="1">
        <v>10</v>
      </c>
      <c r="C10">
        <v>45</v>
      </c>
      <c r="D10">
        <v>45</v>
      </c>
      <c r="E10">
        <v>45</v>
      </c>
      <c r="F10">
        <v>45</v>
      </c>
      <c r="G10">
        <v>45</v>
      </c>
      <c r="H10" s="10">
        <v>42.3</v>
      </c>
      <c r="I10" s="16">
        <v>55</v>
      </c>
      <c r="J10" s="7">
        <v>44</v>
      </c>
      <c r="K10" s="13">
        <v>42.5</v>
      </c>
      <c r="L10">
        <v>43</v>
      </c>
      <c r="M10">
        <v>44</v>
      </c>
      <c r="N10">
        <v>43.5</v>
      </c>
    </row>
    <row r="11" spans="1:14">
      <c r="A11" s="4">
        <f>AVERAGE(C11:H11)</f>
        <v>148.16219674675864</v>
      </c>
      <c r="C11" s="4">
        <f>100*C10/C15</f>
        <v>144.69453376205786</v>
      </c>
      <c r="D11" s="4">
        <f>100*D10/D15</f>
        <v>155.17241379310346</v>
      </c>
      <c r="E11" s="4">
        <f>100*E10/E15</f>
        <v>147.54098360655738</v>
      </c>
      <c r="F11" s="4">
        <f>100*F10/F15</f>
        <v>147.54098360655738</v>
      </c>
      <c r="G11" s="4"/>
      <c r="H11" s="14">
        <f t="shared" ref="H11:N11" si="0">100*H10/H15</f>
        <v>145.86206896551724</v>
      </c>
      <c r="I11" s="18">
        <f t="shared" si="0"/>
        <v>171.875</v>
      </c>
      <c r="J11" s="8">
        <f t="shared" si="0"/>
        <v>146.66666666666666</v>
      </c>
      <c r="K11" s="14">
        <f t="shared" si="0"/>
        <v>151.78571428571428</v>
      </c>
      <c r="L11" s="11">
        <f t="shared" si="0"/>
        <v>153.57142857142858</v>
      </c>
      <c r="M11" s="11">
        <f t="shared" si="0"/>
        <v>151.72413793103448</v>
      </c>
      <c r="N11" s="11">
        <f t="shared" si="0"/>
        <v>161.11111111111111</v>
      </c>
    </row>
    <row r="12" spans="1:14">
      <c r="A12" s="3"/>
      <c r="B12" s="1">
        <v>11</v>
      </c>
      <c r="C12">
        <v>45.1</v>
      </c>
      <c r="D12">
        <v>45</v>
      </c>
      <c r="E12">
        <v>44</v>
      </c>
      <c r="F12">
        <v>44</v>
      </c>
      <c r="H12" s="10">
        <v>42.2</v>
      </c>
      <c r="I12" s="16">
        <v>51</v>
      </c>
      <c r="J12" s="7">
        <v>42.5</v>
      </c>
      <c r="K12" s="13">
        <v>42.5</v>
      </c>
      <c r="L12">
        <v>43</v>
      </c>
      <c r="M12">
        <v>42</v>
      </c>
      <c r="N12">
        <v>40.200000000000003</v>
      </c>
    </row>
    <row r="13" spans="1:14">
      <c r="A13" s="3"/>
      <c r="B13" s="1">
        <v>12</v>
      </c>
      <c r="C13">
        <v>36</v>
      </c>
      <c r="D13">
        <v>34.5</v>
      </c>
      <c r="E13">
        <v>34.5</v>
      </c>
      <c r="F13">
        <v>35</v>
      </c>
      <c r="H13" s="10">
        <v>33</v>
      </c>
      <c r="I13" s="16">
        <v>37.5</v>
      </c>
      <c r="J13" s="7">
        <v>33.200000000000003</v>
      </c>
      <c r="K13" s="13">
        <v>32</v>
      </c>
      <c r="L13">
        <v>32</v>
      </c>
      <c r="M13">
        <v>33</v>
      </c>
      <c r="N13">
        <v>33</v>
      </c>
    </row>
    <row r="14" spans="1:14">
      <c r="A14" s="3"/>
      <c r="B14" s="1">
        <v>13</v>
      </c>
      <c r="C14">
        <v>30</v>
      </c>
      <c r="D14">
        <v>28</v>
      </c>
      <c r="E14">
        <v>28</v>
      </c>
      <c r="F14">
        <v>29</v>
      </c>
      <c r="H14" s="10">
        <v>26</v>
      </c>
      <c r="I14" s="16">
        <v>30</v>
      </c>
      <c r="J14" s="7">
        <v>28</v>
      </c>
      <c r="K14" s="13">
        <v>27</v>
      </c>
      <c r="L14">
        <v>25.5</v>
      </c>
      <c r="M14">
        <v>27</v>
      </c>
      <c r="N14">
        <v>26</v>
      </c>
    </row>
    <row r="15" spans="1:14">
      <c r="A15" s="3"/>
      <c r="B15" s="1">
        <v>14</v>
      </c>
      <c r="C15">
        <v>31.1</v>
      </c>
      <c r="D15">
        <v>29</v>
      </c>
      <c r="E15">
        <v>30.5</v>
      </c>
      <c r="F15">
        <v>30.5</v>
      </c>
      <c r="H15" s="10">
        <v>29</v>
      </c>
      <c r="I15" s="16">
        <v>32</v>
      </c>
      <c r="J15" s="7">
        <v>30</v>
      </c>
      <c r="K15" s="13">
        <v>28</v>
      </c>
      <c r="L15">
        <v>28</v>
      </c>
      <c r="M15">
        <v>29</v>
      </c>
      <c r="N15">
        <v>27</v>
      </c>
    </row>
    <row r="16" spans="1:14">
      <c r="B16" s="1">
        <v>7</v>
      </c>
      <c r="D16">
        <v>41</v>
      </c>
      <c r="F16">
        <v>42</v>
      </c>
      <c r="H16" s="10">
        <v>38</v>
      </c>
      <c r="I16" s="16">
        <v>45</v>
      </c>
      <c r="J16" s="7"/>
      <c r="K16" s="13"/>
    </row>
    <row r="17" spans="2:11">
      <c r="B17" s="1">
        <v>8</v>
      </c>
      <c r="D17">
        <v>15</v>
      </c>
      <c r="F17">
        <v>17</v>
      </c>
      <c r="H17" s="10">
        <v>15</v>
      </c>
      <c r="I17" s="16">
        <v>19</v>
      </c>
      <c r="J17" s="7"/>
      <c r="K17" s="13"/>
    </row>
  </sheetData>
  <sheetCalcPr fullCalcOnLoad="1"/>
  <phoneticPr fontId="2" type="noConversion"/>
  <pageMargins left="0.75" right="0.75" top="1" bottom="1" header="0.4921259845" footer="0.492125984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40"/>
  <sheetViews>
    <sheetView tabSelected="1" workbookViewId="0">
      <selection activeCell="K1" sqref="K1"/>
    </sheetView>
  </sheetViews>
  <sheetFormatPr baseColWidth="10" defaultColWidth="10.83203125" defaultRowHeight="13"/>
  <sheetData>
    <row r="1" spans="1:12" s="1" customFormat="1">
      <c r="C1" s="1" t="s">
        <v>0</v>
      </c>
      <c r="D1" s="1" t="s">
        <v>1</v>
      </c>
      <c r="E1" s="1" t="s">
        <v>1</v>
      </c>
      <c r="F1" s="1" t="s">
        <v>1</v>
      </c>
      <c r="G1" s="1" t="s">
        <v>2</v>
      </c>
      <c r="H1" s="1" t="s">
        <v>3</v>
      </c>
      <c r="I1" s="1" t="s">
        <v>4</v>
      </c>
    </row>
    <row r="2" spans="1:12" s="1" customFormat="1">
      <c r="A2" s="20" t="s">
        <v>36</v>
      </c>
      <c r="C2" s="1" t="s">
        <v>5</v>
      </c>
      <c r="D2" s="1" t="s">
        <v>6</v>
      </c>
      <c r="E2" s="1" t="s">
        <v>7</v>
      </c>
      <c r="F2" s="1" t="s">
        <v>7</v>
      </c>
      <c r="G2" s="1" t="s">
        <v>8</v>
      </c>
      <c r="H2" s="1" t="s">
        <v>9</v>
      </c>
      <c r="I2" s="1" t="s">
        <v>10</v>
      </c>
    </row>
    <row r="3" spans="1:12">
      <c r="A3" s="21">
        <v>210.2413793103448</v>
      </c>
      <c r="B3">
        <v>1</v>
      </c>
      <c r="D3">
        <v>237</v>
      </c>
      <c r="H3">
        <v>235</v>
      </c>
    </row>
    <row r="4" spans="1:12">
      <c r="A4" s="21">
        <v>26.517241379310338</v>
      </c>
      <c r="B4">
        <v>3</v>
      </c>
      <c r="D4">
        <v>33</v>
      </c>
      <c r="F4">
        <v>34</v>
      </c>
      <c r="H4">
        <v>30</v>
      </c>
      <c r="I4">
        <v>37</v>
      </c>
    </row>
    <row r="5" spans="1:12">
      <c r="A5" s="21">
        <v>21.331034482758625</v>
      </c>
      <c r="B5">
        <v>4</v>
      </c>
      <c r="D5">
        <v>27</v>
      </c>
      <c r="E5">
        <v>27</v>
      </c>
      <c r="H5">
        <v>25</v>
      </c>
      <c r="I5">
        <v>31</v>
      </c>
    </row>
    <row r="6" spans="1:12">
      <c r="A6" s="21">
        <v>42.527586206896544</v>
      </c>
      <c r="B6">
        <v>5</v>
      </c>
      <c r="D6">
        <v>50</v>
      </c>
      <c r="F6">
        <v>52.5</v>
      </c>
      <c r="H6">
        <v>45</v>
      </c>
      <c r="I6">
        <v>55.5</v>
      </c>
    </row>
    <row r="7" spans="1:12">
      <c r="A7" s="21">
        <v>26.820689655172409</v>
      </c>
      <c r="B7">
        <v>6</v>
      </c>
      <c r="D7">
        <v>32</v>
      </c>
      <c r="E7">
        <v>30</v>
      </c>
      <c r="F7">
        <v>31</v>
      </c>
      <c r="H7">
        <v>30.5</v>
      </c>
      <c r="I7">
        <v>37</v>
      </c>
    </row>
    <row r="8" spans="1:12">
      <c r="A8" s="21">
        <v>38.751724137931028</v>
      </c>
      <c r="B8">
        <v>10</v>
      </c>
      <c r="C8">
        <v>45</v>
      </c>
      <c r="D8">
        <v>45</v>
      </c>
      <c r="E8">
        <v>45</v>
      </c>
      <c r="F8">
        <v>45</v>
      </c>
      <c r="G8">
        <v>45</v>
      </c>
      <c r="H8">
        <v>42.3</v>
      </c>
      <c r="I8">
        <v>55</v>
      </c>
    </row>
    <row r="9" spans="1:12">
      <c r="A9" s="21">
        <v>38.527586206896551</v>
      </c>
      <c r="B9">
        <v>11</v>
      </c>
      <c r="C9">
        <v>45.1</v>
      </c>
      <c r="D9">
        <v>45</v>
      </c>
      <c r="E9">
        <v>44</v>
      </c>
      <c r="F9">
        <v>44</v>
      </c>
      <c r="H9">
        <v>42.2</v>
      </c>
      <c r="I9">
        <v>51</v>
      </c>
    </row>
    <row r="10" spans="1:12">
      <c r="A10" s="21">
        <v>29.582758620689649</v>
      </c>
      <c r="B10">
        <v>12</v>
      </c>
      <c r="C10">
        <v>36</v>
      </c>
      <c r="D10">
        <v>34.5</v>
      </c>
      <c r="E10">
        <v>34.5</v>
      </c>
      <c r="F10">
        <v>35</v>
      </c>
      <c r="H10">
        <v>33</v>
      </c>
      <c r="I10">
        <v>37.5</v>
      </c>
    </row>
    <row r="11" spans="1:12">
      <c r="A11" s="21">
        <v>24.11724137931035</v>
      </c>
      <c r="B11">
        <v>13</v>
      </c>
      <c r="C11">
        <v>30</v>
      </c>
      <c r="D11">
        <v>28</v>
      </c>
      <c r="E11">
        <v>28</v>
      </c>
      <c r="F11">
        <v>29</v>
      </c>
      <c r="H11">
        <v>26</v>
      </c>
      <c r="I11">
        <v>30</v>
      </c>
    </row>
    <row r="12" spans="1:12">
      <c r="A12" s="21">
        <v>25.820689655172409</v>
      </c>
      <c r="B12">
        <v>14</v>
      </c>
      <c r="C12">
        <v>31.1</v>
      </c>
      <c r="D12">
        <v>29</v>
      </c>
      <c r="E12">
        <v>30.5</v>
      </c>
      <c r="F12">
        <v>30.5</v>
      </c>
      <c r="H12">
        <v>29</v>
      </c>
      <c r="I12">
        <v>32</v>
      </c>
    </row>
    <row r="13" spans="1:12">
      <c r="A13" s="21">
        <v>33.948275862068975</v>
      </c>
      <c r="B13">
        <v>7</v>
      </c>
      <c r="D13">
        <v>41</v>
      </c>
      <c r="H13">
        <v>38</v>
      </c>
      <c r="I13">
        <v>45</v>
      </c>
    </row>
    <row r="14" spans="1:12">
      <c r="A14" s="21">
        <v>12.372413793103451</v>
      </c>
      <c r="B14">
        <v>8</v>
      </c>
      <c r="D14">
        <v>15</v>
      </c>
      <c r="H14">
        <v>15</v>
      </c>
      <c r="I14">
        <v>19</v>
      </c>
    </row>
    <row r="15" spans="1:12">
      <c r="A15" s="22" t="s">
        <v>11</v>
      </c>
      <c r="C15" s="2" t="str">
        <f>C2</f>
        <v>513-34</v>
      </c>
      <c r="D15" s="2" t="str">
        <f>D2</f>
        <v>215-74-1</v>
      </c>
      <c r="E15" s="2" t="str">
        <f>E2</f>
        <v>215-73</v>
      </c>
      <c r="F15" s="2" t="str">
        <f>F2</f>
        <v>215-73</v>
      </c>
      <c r="G15" s="2" t="str">
        <f>G2</f>
        <v>47-71-1648</v>
      </c>
      <c r="H15" s="2" t="str">
        <f>H2</f>
        <v>L7-3</v>
      </c>
      <c r="I15" s="2" t="str">
        <f>I2</f>
        <v>75-71-101</v>
      </c>
    </row>
    <row r="16" spans="1:12">
      <c r="A16" s="23">
        <v>2.3227181971229638</v>
      </c>
      <c r="B16">
        <v>1</v>
      </c>
      <c r="C16" s="3"/>
      <c r="D16" s="3">
        <f t="shared" ref="C16:G27" si="0">LOG10(D3)-$A16</f>
        <v>5.2030148887140193E-2</v>
      </c>
      <c r="E16" s="3"/>
      <c r="F16" s="3"/>
      <c r="G16" s="3"/>
      <c r="H16" s="3">
        <f t="shared" ref="H16:L27" si="1">LOG10(H3)-$A16</f>
        <v>4.834966514877248E-2</v>
      </c>
      <c r="I16" s="3"/>
      <c r="J16" s="3"/>
      <c r="K16" s="3"/>
      <c r="L16" s="3"/>
    </row>
    <row r="17" spans="1:12">
      <c r="A17" s="23">
        <v>1.4235283419024747</v>
      </c>
      <c r="B17">
        <v>3</v>
      </c>
      <c r="C17" s="3"/>
      <c r="D17" s="3">
        <f t="shared" si="0"/>
        <v>9.4985597975412839E-2</v>
      </c>
      <c r="E17" s="3"/>
      <c r="F17" s="3">
        <f t="shared" si="0"/>
        <v>0.10795057513978046</v>
      </c>
      <c r="G17" s="3"/>
      <c r="H17" s="3">
        <f t="shared" si="1"/>
        <v>5.3592912817187699E-2</v>
      </c>
      <c r="I17" s="3">
        <f t="shared" si="1"/>
        <v>0.1446733821645203</v>
      </c>
      <c r="J17" s="3"/>
      <c r="K17" s="3"/>
      <c r="L17" s="3"/>
    </row>
    <row r="18" spans="1:12">
      <c r="A18" s="23">
        <v>1.329011917768204</v>
      </c>
      <c r="B18">
        <v>4</v>
      </c>
      <c r="C18" s="3"/>
      <c r="D18" s="3">
        <f t="shared" si="0"/>
        <v>0.10235184639078332</v>
      </c>
      <c r="E18" s="3">
        <f t="shared" si="0"/>
        <v>0.10235184639078332</v>
      </c>
      <c r="F18" s="3"/>
      <c r="G18" s="3"/>
      <c r="H18" s="3">
        <f t="shared" si="1"/>
        <v>6.8928090903833672E-2</v>
      </c>
      <c r="I18" s="3">
        <f t="shared" si="1"/>
        <v>0.1623497760660686</v>
      </c>
      <c r="J18" s="3"/>
      <c r="K18" s="3"/>
      <c r="L18" s="3"/>
    </row>
    <row r="19" spans="1:12">
      <c r="A19" s="23">
        <v>1.6286707336010562</v>
      </c>
      <c r="B19">
        <v>5</v>
      </c>
      <c r="C19" s="3"/>
      <c r="D19" s="3">
        <f t="shared" si="0"/>
        <v>7.029927073496256E-2</v>
      </c>
      <c r="E19" s="3"/>
      <c r="F19" s="3">
        <f t="shared" si="0"/>
        <v>9.148856980490061E-2</v>
      </c>
      <c r="G19" s="3"/>
      <c r="H19" s="3">
        <f t="shared" si="1"/>
        <v>2.4541780174287542E-2</v>
      </c>
      <c r="I19" s="3">
        <f t="shared" si="1"/>
        <v>0.11562224952162015</v>
      </c>
      <c r="J19" s="3"/>
      <c r="K19" s="3"/>
      <c r="L19" s="3"/>
    </row>
    <row r="20" spans="1:12">
      <c r="A20" s="23">
        <v>1.4284699409124848</v>
      </c>
      <c r="B20">
        <v>6</v>
      </c>
      <c r="C20" s="3"/>
      <c r="D20" s="3">
        <f t="shared" si="0"/>
        <v>7.6680037407421242E-2</v>
      </c>
      <c r="E20" s="3">
        <f t="shared" si="0"/>
        <v>4.8651313807177576E-2</v>
      </c>
      <c r="F20" s="3">
        <f t="shared" si="0"/>
        <v>6.2891752921787836E-2</v>
      </c>
      <c r="G20" s="3"/>
      <c r="H20" s="3">
        <f t="shared" si="1"/>
        <v>5.5829898434301084E-2</v>
      </c>
      <c r="I20" s="3">
        <f t="shared" si="1"/>
        <v>0.13973178315451018</v>
      </c>
      <c r="J20" s="3"/>
      <c r="K20" s="3"/>
      <c r="L20" s="3"/>
    </row>
    <row r="21" spans="1:12">
      <c r="A21" s="23">
        <v>1.5882910298599251</v>
      </c>
      <c r="B21">
        <v>10</v>
      </c>
      <c r="C21" s="3">
        <f t="shared" si="0"/>
        <v>6.4921483915418632E-2</v>
      </c>
      <c r="D21" s="3">
        <f t="shared" si="0"/>
        <v>6.4921483915418632E-2</v>
      </c>
      <c r="E21" s="3">
        <f t="shared" si="0"/>
        <v>6.4921483915418632E-2</v>
      </c>
      <c r="F21" s="3">
        <f t="shared" si="0"/>
        <v>6.4921483915418632E-2</v>
      </c>
      <c r="G21" s="3">
        <f t="shared" si="0"/>
        <v>6.4921483915418632E-2</v>
      </c>
      <c r="H21" s="3">
        <f t="shared" si="1"/>
        <v>3.8049337515117188E-2</v>
      </c>
      <c r="I21" s="3">
        <f t="shared" si="1"/>
        <v>0.15207165963431879</v>
      </c>
      <c r="J21" s="3"/>
      <c r="K21" s="3"/>
      <c r="L21" s="3"/>
    </row>
    <row r="22" spans="1:12">
      <c r="A22" s="23">
        <v>1.5857718008670618</v>
      </c>
      <c r="B22">
        <v>11</v>
      </c>
      <c r="C22" s="3">
        <f t="shared" si="0"/>
        <v>6.8404741010898773E-2</v>
      </c>
      <c r="D22" s="3">
        <f t="shared" si="0"/>
        <v>6.7440712908281908E-2</v>
      </c>
      <c r="E22" s="3">
        <f t="shared" si="0"/>
        <v>5.7680875619125604E-2</v>
      </c>
      <c r="F22" s="3">
        <f t="shared" si="0"/>
        <v>5.7680875619125604E-2</v>
      </c>
      <c r="G22" s="3"/>
      <c r="H22" s="3">
        <f t="shared" si="1"/>
        <v>3.9540650094612051E-2</v>
      </c>
      <c r="I22" s="3">
        <f t="shared" si="1"/>
        <v>0.12179837523087444</v>
      </c>
      <c r="J22" s="3"/>
      <c r="K22" s="3"/>
      <c r="L22" s="3"/>
    </row>
    <row r="23" spans="1:12">
      <c r="A23" s="23">
        <v>1.4710386699273239</v>
      </c>
      <c r="B23">
        <v>12</v>
      </c>
      <c r="C23" s="3">
        <f t="shared" si="0"/>
        <v>8.5263830839963362E-2</v>
      </c>
      <c r="D23" s="3">
        <f t="shared" si="0"/>
        <v>6.6780425145950284E-2</v>
      </c>
      <c r="E23" s="3">
        <f t="shared" si="0"/>
        <v>6.6780425145950284E-2</v>
      </c>
      <c r="F23" s="3">
        <f t="shared" si="0"/>
        <v>7.3029374422951765E-2</v>
      </c>
      <c r="G23" s="3"/>
      <c r="H23" s="3">
        <f t="shared" si="1"/>
        <v>4.7475269950563614E-2</v>
      </c>
      <c r="I23" s="3">
        <f t="shared" si="1"/>
        <v>0.10299259780039494</v>
      </c>
      <c r="J23" s="3"/>
      <c r="K23" s="3"/>
      <c r="L23" s="3"/>
    </row>
    <row r="24" spans="1:12">
      <c r="A24" s="23">
        <v>1.38232763007427</v>
      </c>
      <c r="B24">
        <v>13</v>
      </c>
      <c r="C24" s="3">
        <f t="shared" si="0"/>
        <v>9.4793624645392427E-2</v>
      </c>
      <c r="D24" s="3">
        <f t="shared" si="0"/>
        <v>6.4830401267949256E-2</v>
      </c>
      <c r="E24" s="3">
        <f t="shared" si="0"/>
        <v>6.4830401267949256E-2</v>
      </c>
      <c r="F24" s="3">
        <f t="shared" si="0"/>
        <v>8.0070367824686128E-2</v>
      </c>
      <c r="G24" s="3"/>
      <c r="H24" s="3">
        <f t="shared" si="1"/>
        <v>3.2645717896548021E-2</v>
      </c>
      <c r="I24" s="3">
        <f t="shared" si="1"/>
        <v>9.4793624645392427E-2</v>
      </c>
      <c r="J24" s="3"/>
      <c r="K24" s="3"/>
      <c r="L24" s="3"/>
    </row>
    <row r="25" spans="1:12">
      <c r="A25" s="23">
        <v>1.4119678378310929</v>
      </c>
      <c r="B25">
        <v>14</v>
      </c>
      <c r="C25" s="3">
        <f t="shared" si="0"/>
        <v>8.0792551195744577E-2</v>
      </c>
      <c r="D25" s="3">
        <f t="shared" si="0"/>
        <v>5.0430160067863161E-2</v>
      </c>
      <c r="E25" s="3">
        <f t="shared" si="0"/>
        <v>7.2332001515692967E-2</v>
      </c>
      <c r="F25" s="3">
        <f t="shared" si="0"/>
        <v>7.2332001515692967E-2</v>
      </c>
      <c r="G25" s="3"/>
      <c r="H25" s="3">
        <f t="shared" si="1"/>
        <v>5.0430160067863161E-2</v>
      </c>
      <c r="I25" s="3">
        <f t="shared" si="1"/>
        <v>9.3182140488813126E-2</v>
      </c>
      <c r="J25" s="3"/>
      <c r="K25" s="3"/>
      <c r="L25" s="3"/>
    </row>
    <row r="26" spans="1:12">
      <c r="A26" s="23">
        <v>1.5308177225751811</v>
      </c>
      <c r="B26">
        <v>7</v>
      </c>
      <c r="C26" s="3"/>
      <c r="D26" s="3">
        <f t="shared" si="0"/>
        <v>8.1966134144554337E-2</v>
      </c>
      <c r="E26" s="3"/>
      <c r="F26" s="3"/>
      <c r="G26" s="3"/>
      <c r="H26" s="3">
        <f t="shared" si="1"/>
        <v>4.8965874041628998E-2</v>
      </c>
      <c r="I26" s="3">
        <f t="shared" si="1"/>
        <v>0.12239479120016261</v>
      </c>
      <c r="J26" s="3"/>
      <c r="K26" s="3"/>
      <c r="L26" s="3"/>
    </row>
    <row r="27" spans="1:12">
      <c r="A27" s="23">
        <v>1.0924544364730981</v>
      </c>
      <c r="B27">
        <v>8</v>
      </c>
      <c r="C27" s="3"/>
      <c r="D27" s="3">
        <f t="shared" si="0"/>
        <v>8.3636822582583203E-2</v>
      </c>
      <c r="E27" s="3"/>
      <c r="F27" s="3"/>
      <c r="G27" s="3"/>
      <c r="H27" s="3">
        <f t="shared" si="1"/>
        <v>8.3636822582583203E-2</v>
      </c>
      <c r="I27" s="3">
        <f t="shared" si="1"/>
        <v>0.18629916447973072</v>
      </c>
      <c r="J27" s="3"/>
      <c r="K27" s="3"/>
      <c r="L27" s="3"/>
    </row>
    <row r="28" spans="1:12">
      <c r="B28" s="2" t="s">
        <v>12</v>
      </c>
      <c r="C28" s="2" t="s">
        <v>13</v>
      </c>
      <c r="D28" s="2" t="s">
        <v>14</v>
      </c>
      <c r="E28" s="2" t="s">
        <v>15</v>
      </c>
      <c r="F28" s="2" t="s">
        <v>16</v>
      </c>
      <c r="G28" s="2" t="s">
        <v>17</v>
      </c>
      <c r="H28" s="2" t="s">
        <v>18</v>
      </c>
      <c r="J28" t="s">
        <v>19</v>
      </c>
      <c r="K28" t="s">
        <v>20</v>
      </c>
      <c r="L28" t="s">
        <v>21</v>
      </c>
    </row>
    <row r="29" spans="1:12">
      <c r="B29">
        <v>1</v>
      </c>
      <c r="C29">
        <f t="shared" ref="C29:C40" si="2">COUNT(C3:G3)</f>
        <v>1</v>
      </c>
      <c r="D29" s="4">
        <f t="shared" ref="D29:D40" si="3">AVERAGE(C3:G3)</f>
        <v>237</v>
      </c>
      <c r="E29">
        <f t="shared" ref="E29:E40" si="4">MIN(C3:G3)</f>
        <v>237</v>
      </c>
      <c r="F29">
        <f t="shared" ref="F29:F40" si="5">MAX(C3:G3)</f>
        <v>237</v>
      </c>
      <c r="G29" s="5" t="e">
        <f t="shared" ref="G29:G40" si="6">STDEV(C3:G3)</f>
        <v>#DIV/0!</v>
      </c>
      <c r="H29" s="5" t="e">
        <f t="shared" ref="H29:H40" si="7">G29*100/D29</f>
        <v>#DIV/0!</v>
      </c>
      <c r="I29">
        <v>1</v>
      </c>
      <c r="J29" s="3">
        <f t="shared" ref="J29:J40" si="8">LOG10(D29)-$A16</f>
        <v>5.2030148887140193E-2</v>
      </c>
      <c r="K29" s="3">
        <f t="shared" ref="K29:K40" si="9">LOG10(E29)-$A16</f>
        <v>5.2030148887140193E-2</v>
      </c>
      <c r="L29" s="3">
        <f t="shared" ref="L29:L40" si="10">LOG10(F29)-$A16</f>
        <v>5.2030148887140193E-2</v>
      </c>
    </row>
    <row r="30" spans="1:12">
      <c r="B30">
        <v>3</v>
      </c>
      <c r="C30">
        <f t="shared" si="2"/>
        <v>2</v>
      </c>
      <c r="D30" s="4">
        <f t="shared" si="3"/>
        <v>33.5</v>
      </c>
      <c r="E30">
        <f t="shared" si="4"/>
        <v>33</v>
      </c>
      <c r="F30">
        <f t="shared" si="5"/>
        <v>34</v>
      </c>
      <c r="G30" s="5">
        <f t="shared" si="6"/>
        <v>0.70710678118654757</v>
      </c>
      <c r="H30" s="5">
        <f t="shared" si="7"/>
        <v>2.1107665110046194</v>
      </c>
      <c r="I30">
        <v>3</v>
      </c>
      <c r="J30" s="3">
        <f t="shared" si="8"/>
        <v>0.10151646513437051</v>
      </c>
      <c r="K30" s="3">
        <f t="shared" si="9"/>
        <v>9.4985597975412839E-2</v>
      </c>
      <c r="L30" s="3">
        <f t="shared" si="10"/>
        <v>0.10795057513978046</v>
      </c>
    </row>
    <row r="31" spans="1:12">
      <c r="B31">
        <v>4</v>
      </c>
      <c r="C31">
        <f t="shared" si="2"/>
        <v>2</v>
      </c>
      <c r="D31" s="4">
        <f t="shared" si="3"/>
        <v>27</v>
      </c>
      <c r="E31">
        <f t="shared" si="4"/>
        <v>27</v>
      </c>
      <c r="F31">
        <f t="shared" si="5"/>
        <v>27</v>
      </c>
      <c r="G31" s="5">
        <f t="shared" si="6"/>
        <v>0</v>
      </c>
      <c r="H31" s="5">
        <f t="shared" si="7"/>
        <v>0</v>
      </c>
      <c r="I31">
        <v>4</v>
      </c>
      <c r="J31" s="3">
        <f t="shared" si="8"/>
        <v>0.10235184639078332</v>
      </c>
      <c r="K31" s="3">
        <f t="shared" si="9"/>
        <v>0.10235184639078332</v>
      </c>
      <c r="L31" s="3">
        <f t="shared" si="10"/>
        <v>0.10235184639078332</v>
      </c>
    </row>
    <row r="32" spans="1:12">
      <c r="B32">
        <v>5</v>
      </c>
      <c r="C32">
        <f t="shared" si="2"/>
        <v>2</v>
      </c>
      <c r="D32" s="4">
        <f t="shared" si="3"/>
        <v>51.25</v>
      </c>
      <c r="E32">
        <f t="shared" si="4"/>
        <v>50</v>
      </c>
      <c r="F32">
        <f t="shared" si="5"/>
        <v>52.5</v>
      </c>
      <c r="G32" s="5">
        <f t="shared" si="6"/>
        <v>1.7677669529663689</v>
      </c>
      <c r="H32" s="5">
        <f t="shared" si="7"/>
        <v>3.4493013716416954</v>
      </c>
      <c r="I32">
        <v>5</v>
      </c>
      <c r="J32" s="3">
        <f t="shared" si="8"/>
        <v>8.1023136126735729E-2</v>
      </c>
      <c r="K32" s="3">
        <f t="shared" si="9"/>
        <v>7.029927073496256E-2</v>
      </c>
      <c r="L32" s="3">
        <f t="shared" si="10"/>
        <v>9.148856980490061E-2</v>
      </c>
    </row>
    <row r="33" spans="2:12">
      <c r="B33">
        <v>6</v>
      </c>
      <c r="C33">
        <f t="shared" si="2"/>
        <v>3</v>
      </c>
      <c r="D33" s="4">
        <f t="shared" si="3"/>
        <v>31</v>
      </c>
      <c r="E33">
        <f t="shared" si="4"/>
        <v>30</v>
      </c>
      <c r="F33">
        <f t="shared" si="5"/>
        <v>32</v>
      </c>
      <c r="G33" s="5">
        <f t="shared" si="6"/>
        <v>1</v>
      </c>
      <c r="H33" s="5">
        <f t="shared" si="7"/>
        <v>3.225806451612903</v>
      </c>
      <c r="I33">
        <v>6</v>
      </c>
      <c r="J33" s="3">
        <f t="shared" si="8"/>
        <v>6.2891752921787836E-2</v>
      </c>
      <c r="K33" s="3">
        <f t="shared" si="9"/>
        <v>4.8651313807177576E-2</v>
      </c>
      <c r="L33" s="3">
        <f t="shared" si="10"/>
        <v>7.6680037407421242E-2</v>
      </c>
    </row>
    <row r="34" spans="2:12">
      <c r="B34">
        <v>10</v>
      </c>
      <c r="C34">
        <f t="shared" si="2"/>
        <v>5</v>
      </c>
      <c r="D34" s="4">
        <f t="shared" si="3"/>
        <v>45</v>
      </c>
      <c r="E34">
        <f t="shared" si="4"/>
        <v>45</v>
      </c>
      <c r="F34">
        <f t="shared" si="5"/>
        <v>45</v>
      </c>
      <c r="G34" s="5">
        <f t="shared" si="6"/>
        <v>0</v>
      </c>
      <c r="H34" s="5">
        <f t="shared" si="7"/>
        <v>0</v>
      </c>
      <c r="I34">
        <v>10</v>
      </c>
      <c r="J34" s="3">
        <f t="shared" si="8"/>
        <v>6.4921483915418632E-2</v>
      </c>
      <c r="K34" s="3">
        <f t="shared" si="9"/>
        <v>6.4921483915418632E-2</v>
      </c>
      <c r="L34" s="3">
        <f t="shared" si="10"/>
        <v>6.4921483915418632E-2</v>
      </c>
    </row>
    <row r="35" spans="2:12">
      <c r="B35">
        <v>11</v>
      </c>
      <c r="C35">
        <f t="shared" si="2"/>
        <v>4</v>
      </c>
      <c r="D35" s="4">
        <f t="shared" si="3"/>
        <v>44.524999999999999</v>
      </c>
      <c r="E35">
        <f t="shared" si="4"/>
        <v>44</v>
      </c>
      <c r="F35">
        <f t="shared" si="5"/>
        <v>45.1</v>
      </c>
      <c r="G35" s="5">
        <f t="shared" si="6"/>
        <v>0.60759087111887555</v>
      </c>
      <c r="H35" s="5">
        <f t="shared" si="7"/>
        <v>1.3646061114404842</v>
      </c>
      <c r="I35">
        <v>11</v>
      </c>
      <c r="J35" s="3">
        <f t="shared" si="8"/>
        <v>6.2832127268219296E-2</v>
      </c>
      <c r="K35" s="3">
        <f t="shared" si="9"/>
        <v>5.7680875619125604E-2</v>
      </c>
      <c r="L35" s="3">
        <f t="shared" si="10"/>
        <v>6.8404741010898773E-2</v>
      </c>
    </row>
    <row r="36" spans="2:12">
      <c r="B36">
        <v>12</v>
      </c>
      <c r="C36">
        <f t="shared" si="2"/>
        <v>4</v>
      </c>
      <c r="D36" s="4">
        <f t="shared" si="3"/>
        <v>35</v>
      </c>
      <c r="E36">
        <f t="shared" si="4"/>
        <v>34.5</v>
      </c>
      <c r="F36">
        <f t="shared" si="5"/>
        <v>36</v>
      </c>
      <c r="G36" s="5">
        <f t="shared" si="6"/>
        <v>0.70710678118654757</v>
      </c>
      <c r="H36" s="5">
        <f t="shared" si="7"/>
        <v>2.0203050891044216</v>
      </c>
      <c r="I36">
        <v>12</v>
      </c>
      <c r="J36" s="3">
        <f t="shared" si="8"/>
        <v>7.3029374422951765E-2</v>
      </c>
      <c r="K36" s="3">
        <f t="shared" si="9"/>
        <v>6.6780425145950284E-2</v>
      </c>
      <c r="L36" s="3">
        <f t="shared" si="10"/>
        <v>8.5263830839963362E-2</v>
      </c>
    </row>
    <row r="37" spans="2:12">
      <c r="B37">
        <v>13</v>
      </c>
      <c r="C37">
        <f t="shared" si="2"/>
        <v>4</v>
      </c>
      <c r="D37" s="4">
        <f t="shared" si="3"/>
        <v>28.75</v>
      </c>
      <c r="E37">
        <f t="shared" si="4"/>
        <v>28</v>
      </c>
      <c r="F37">
        <f t="shared" si="5"/>
        <v>30</v>
      </c>
      <c r="G37" s="5">
        <f t="shared" si="6"/>
        <v>0.9574271077563381</v>
      </c>
      <c r="H37" s="5">
        <f t="shared" si="7"/>
        <v>3.3301812443698715</v>
      </c>
      <c r="I37">
        <v>13</v>
      </c>
      <c r="J37" s="3">
        <f t="shared" si="8"/>
        <v>7.6310218951379349E-2</v>
      </c>
      <c r="K37" s="3">
        <f t="shared" si="9"/>
        <v>6.4830401267949256E-2</v>
      </c>
      <c r="L37" s="3">
        <f t="shared" si="10"/>
        <v>9.4793624645392427E-2</v>
      </c>
    </row>
    <row r="38" spans="2:12">
      <c r="B38">
        <v>14</v>
      </c>
      <c r="C38">
        <f t="shared" si="2"/>
        <v>4</v>
      </c>
      <c r="D38" s="4">
        <f t="shared" si="3"/>
        <v>30.274999999999999</v>
      </c>
      <c r="E38">
        <f t="shared" si="4"/>
        <v>29</v>
      </c>
      <c r="F38">
        <f t="shared" si="5"/>
        <v>31.1</v>
      </c>
      <c r="G38" s="5">
        <f t="shared" si="6"/>
        <v>0.89582364335849329</v>
      </c>
      <c r="H38" s="5">
        <f t="shared" si="7"/>
        <v>2.9589550565103</v>
      </c>
      <c r="I38">
        <v>14</v>
      </c>
      <c r="J38" s="3">
        <f t="shared" si="8"/>
        <v>6.911631398399698E-2</v>
      </c>
      <c r="K38" s="3">
        <f t="shared" si="9"/>
        <v>5.0430160067863161E-2</v>
      </c>
      <c r="L38" s="3">
        <f t="shared" si="10"/>
        <v>8.0792551195744577E-2</v>
      </c>
    </row>
    <row r="39" spans="2:12">
      <c r="B39">
        <v>7</v>
      </c>
      <c r="C39">
        <f t="shared" si="2"/>
        <v>1</v>
      </c>
      <c r="D39" s="4">
        <f t="shared" si="3"/>
        <v>41</v>
      </c>
      <c r="E39">
        <f t="shared" si="4"/>
        <v>41</v>
      </c>
      <c r="F39">
        <f t="shared" si="5"/>
        <v>41</v>
      </c>
      <c r="G39" s="5" t="e">
        <f t="shared" si="6"/>
        <v>#DIV/0!</v>
      </c>
      <c r="H39" s="5" t="e">
        <f t="shared" si="7"/>
        <v>#DIV/0!</v>
      </c>
      <c r="I39">
        <v>7</v>
      </c>
      <c r="J39" s="3">
        <f t="shared" si="8"/>
        <v>8.1966134144554337E-2</v>
      </c>
      <c r="K39" s="3">
        <f t="shared" si="9"/>
        <v>8.1966134144554337E-2</v>
      </c>
      <c r="L39" s="3">
        <f t="shared" si="10"/>
        <v>8.1966134144554337E-2</v>
      </c>
    </row>
    <row r="40" spans="2:12">
      <c r="B40">
        <v>8</v>
      </c>
      <c r="C40">
        <f t="shared" si="2"/>
        <v>1</v>
      </c>
      <c r="D40" s="4">
        <f t="shared" si="3"/>
        <v>15</v>
      </c>
      <c r="E40">
        <f t="shared" si="4"/>
        <v>15</v>
      </c>
      <c r="F40">
        <f t="shared" si="5"/>
        <v>15</v>
      </c>
      <c r="G40" s="5" t="e">
        <f t="shared" si="6"/>
        <v>#DIV/0!</v>
      </c>
      <c r="H40" s="5" t="e">
        <f t="shared" si="7"/>
        <v>#DIV/0!</v>
      </c>
      <c r="I40">
        <v>8</v>
      </c>
      <c r="J40" s="3">
        <f t="shared" si="8"/>
        <v>8.3636822582583203E-2</v>
      </c>
      <c r="K40" s="3">
        <f t="shared" si="9"/>
        <v>8.3636822582583203E-2</v>
      </c>
      <c r="L40" s="3">
        <f t="shared" si="10"/>
        <v>8.3636822582583203E-2</v>
      </c>
    </row>
  </sheetData>
  <sheetCalcPr fullCalcOnLoad="1"/>
  <phoneticPr fontId="2" type="noConversion"/>
  <pageMargins left="0.75" right="0.75" top="1" bottom="1" header="0.4921259845" footer="0.492125984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LMC Omo </vt:lpstr>
      <vt:lpstr>MC Indices Omo</vt:lpstr>
      <vt:lpstr>MC Omo G</vt:lpstr>
    </vt:vector>
  </TitlesOfParts>
  <Company>MUSEUM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PALEONTOLOGIE</dc:creator>
  <cp:lastModifiedBy>Vera Eisenmann</cp:lastModifiedBy>
  <dcterms:created xsi:type="dcterms:W3CDTF">1999-08-05T13:38:46Z</dcterms:created>
  <dcterms:modified xsi:type="dcterms:W3CDTF">2014-10-02T14:08:23Z</dcterms:modified>
</cp:coreProperties>
</file>